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20" windowHeight="9120" activeTab="1"/>
  </bookViews>
  <sheets>
    <sheet name="RA1" sheetId="9" r:id="rId1"/>
    <sheet name="RA2" sheetId="8" r:id="rId2"/>
    <sheet name="Sheet1" sheetId="10" r:id="rId3"/>
  </sheets>
  <definedNames>
    <definedName name="_xlnm.Print_Area" localSheetId="1">'RA2'!$A$1:$AL$245</definedName>
    <definedName name="_xlnm.Print_Titles" localSheetId="1">'RA2'!$1:$5</definedName>
  </definedNames>
  <calcPr calcId="124519"/>
</workbook>
</file>

<file path=xl/calcChain.xml><?xml version="1.0" encoding="utf-8"?>
<calcChain xmlns="http://schemas.openxmlformats.org/spreadsheetml/2006/main">
  <c r="AB66" i="8"/>
  <c r="V66"/>
  <c r="P66"/>
  <c r="M66"/>
  <c r="N11"/>
  <c r="G66"/>
  <c r="D66"/>
  <c r="H51"/>
  <c r="AI49"/>
  <c r="AH49"/>
  <c r="AG49"/>
  <c r="AG50"/>
  <c r="AG51"/>
  <c r="AG52"/>
  <c r="AG53"/>
  <c r="AG54"/>
  <c r="AG55"/>
  <c r="AG56"/>
  <c r="AG57"/>
  <c r="AG58"/>
  <c r="AI48"/>
  <c r="AH48"/>
  <c r="AG48"/>
  <c r="AF49"/>
  <c r="AF50"/>
  <c r="AH50" s="1"/>
  <c r="AI50" s="1"/>
  <c r="AF51"/>
  <c r="AH51" s="1"/>
  <c r="AI51" s="1"/>
  <c r="AF52"/>
  <c r="AH52" s="1"/>
  <c r="AI52" s="1"/>
  <c r="AF53"/>
  <c r="AH53" s="1"/>
  <c r="AI53" s="1"/>
  <c r="AF54"/>
  <c r="AH54" s="1"/>
  <c r="AI54" s="1"/>
  <c r="AF55"/>
  <c r="AH55" s="1"/>
  <c r="AI55" s="1"/>
  <c r="AF56"/>
  <c r="AH56" s="1"/>
  <c r="AI56" s="1"/>
  <c r="AF57"/>
  <c r="AH57" s="1"/>
  <c r="AI57" s="1"/>
  <c r="AF58"/>
  <c r="AH58" s="1"/>
  <c r="AI58" s="1"/>
  <c r="AF48"/>
  <c r="H38"/>
  <c r="Z29"/>
  <c r="Q25"/>
  <c r="AI7"/>
  <c r="AI6"/>
  <c r="L8" i="9"/>
  <c r="L9"/>
  <c r="K8"/>
  <c r="K9"/>
  <c r="K7"/>
  <c r="L7"/>
  <c r="AC58" i="8"/>
  <c r="AC57"/>
  <c r="AC56"/>
  <c r="AC55"/>
  <c r="AC54"/>
  <c r="AC53"/>
  <c r="AC52"/>
  <c r="AC51"/>
  <c r="AC50"/>
  <c r="AC49"/>
  <c r="AC48"/>
  <c r="Z58"/>
  <c r="Z57"/>
  <c r="Z56"/>
  <c r="Z55"/>
  <c r="Z54"/>
  <c r="Z53"/>
  <c r="Z52"/>
  <c r="Z51"/>
  <c r="Z50"/>
  <c r="Z49"/>
  <c r="Z48"/>
  <c r="W58"/>
  <c r="W57"/>
  <c r="W56"/>
  <c r="W55"/>
  <c r="W54"/>
  <c r="W53"/>
  <c r="W52"/>
  <c r="W51"/>
  <c r="W50"/>
  <c r="W49"/>
  <c r="W48"/>
  <c r="T58"/>
  <c r="T57"/>
  <c r="T56"/>
  <c r="T55"/>
  <c r="T54"/>
  <c r="T53"/>
  <c r="T52"/>
  <c r="T51"/>
  <c r="T50"/>
  <c r="T49"/>
  <c r="T48"/>
  <c r="Q58"/>
  <c r="Q57"/>
  <c r="Q56"/>
  <c r="Q55"/>
  <c r="Q54"/>
  <c r="Q53"/>
  <c r="Q52"/>
  <c r="Q51"/>
  <c r="Q50"/>
  <c r="Q49"/>
  <c r="Q48"/>
  <c r="N58"/>
  <c r="N57"/>
  <c r="N56"/>
  <c r="N55"/>
  <c r="N54"/>
  <c r="N53"/>
  <c r="N52"/>
  <c r="N51"/>
  <c r="N50"/>
  <c r="N49"/>
  <c r="N48"/>
  <c r="K58"/>
  <c r="K57"/>
  <c r="K56"/>
  <c r="K55"/>
  <c r="K54"/>
  <c r="K53"/>
  <c r="K52"/>
  <c r="K51"/>
  <c r="K50"/>
  <c r="K49"/>
  <c r="K48"/>
  <c r="H58"/>
  <c r="H57"/>
  <c r="H56"/>
  <c r="H55"/>
  <c r="H54"/>
  <c r="H53"/>
  <c r="H52"/>
  <c r="H50"/>
  <c r="H49"/>
  <c r="H48"/>
  <c r="E49"/>
  <c r="E50"/>
  <c r="E51"/>
  <c r="E52"/>
  <c r="E53"/>
  <c r="E54"/>
  <c r="E55"/>
  <c r="E56"/>
  <c r="E57"/>
  <c r="E58"/>
  <c r="AC7"/>
  <c r="AC8"/>
  <c r="AC9"/>
  <c r="AC10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30"/>
  <c r="Z31"/>
  <c r="Z32"/>
  <c r="Z33"/>
  <c r="Z34"/>
  <c r="Z35"/>
  <c r="Z36"/>
  <c r="Z37"/>
  <c r="Z38"/>
  <c r="Z39"/>
  <c r="Z40"/>
  <c r="Z41"/>
  <c r="Z42"/>
  <c r="Z43"/>
  <c r="Z44"/>
  <c r="Z45"/>
  <c r="Z4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T7"/>
  <c r="T8"/>
  <c r="T9"/>
  <c r="T10"/>
  <c r="T11"/>
  <c r="T12"/>
  <c r="T13"/>
  <c r="T14"/>
  <c r="T15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Q7"/>
  <c r="Q9"/>
  <c r="Q10"/>
  <c r="Q11"/>
  <c r="Q12"/>
  <c r="Q13"/>
  <c r="Q14"/>
  <c r="Q15"/>
  <c r="Q16"/>
  <c r="Q17"/>
  <c r="Q18"/>
  <c r="Q19"/>
  <c r="Q20"/>
  <c r="Q22"/>
  <c r="Q23"/>
  <c r="Q24"/>
  <c r="Q26"/>
  <c r="Q27"/>
  <c r="Q28"/>
  <c r="Q29"/>
  <c r="Q30"/>
  <c r="Q31"/>
  <c r="Q32"/>
  <c r="Q33"/>
  <c r="Q34"/>
  <c r="Q35"/>
  <c r="Q36"/>
  <c r="Q37"/>
  <c r="Q38"/>
  <c r="Q39"/>
  <c r="Q40"/>
  <c r="Q41"/>
  <c r="Q42"/>
  <c r="Q44"/>
  <c r="Q45"/>
  <c r="Q46"/>
  <c r="N7"/>
  <c r="N8"/>
  <c r="N9"/>
  <c r="N10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AH35" s="1"/>
  <c r="AI35" s="1"/>
  <c r="K36"/>
  <c r="K37"/>
  <c r="K38"/>
  <c r="K39"/>
  <c r="K40"/>
  <c r="K41"/>
  <c r="K42"/>
  <c r="K43"/>
  <c r="K44"/>
  <c r="K45"/>
  <c r="K46"/>
  <c r="H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9"/>
  <c r="H40"/>
  <c r="H41"/>
  <c r="H42"/>
  <c r="H43"/>
  <c r="H44"/>
  <c r="H45"/>
  <c r="H4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AH36" s="1"/>
  <c r="AI36" s="1"/>
  <c r="E37"/>
  <c r="E38"/>
  <c r="E39"/>
  <c r="E40"/>
  <c r="E41"/>
  <c r="E42"/>
  <c r="E43"/>
  <c r="E44"/>
  <c r="E45"/>
  <c r="E46"/>
  <c r="AH7"/>
  <c r="AH8"/>
  <c r="AI8" s="1"/>
  <c r="AH9"/>
  <c r="AI9" s="1"/>
  <c r="AH10"/>
  <c r="AI10" s="1"/>
  <c r="AH11"/>
  <c r="AI11" s="1"/>
  <c r="AH12"/>
  <c r="AI12" s="1"/>
  <c r="AH13"/>
  <c r="AI13" s="1"/>
  <c r="AH14"/>
  <c r="AI14" s="1"/>
  <c r="AH15"/>
  <c r="AI15" s="1"/>
  <c r="AH16"/>
  <c r="AI16" s="1"/>
  <c r="AH17"/>
  <c r="AI17" s="1"/>
  <c r="AH18"/>
  <c r="AI18" s="1"/>
  <c r="AH19"/>
  <c r="AI19" s="1"/>
  <c r="AH20"/>
  <c r="AI20" s="1"/>
  <c r="AH21"/>
  <c r="AI21" s="1"/>
  <c r="AH22"/>
  <c r="AI22" s="1"/>
  <c r="AH23"/>
  <c r="AI23" s="1"/>
  <c r="AH24"/>
  <c r="AI24" s="1"/>
  <c r="AH25"/>
  <c r="AI25" s="1"/>
  <c r="AH26"/>
  <c r="AI26" s="1"/>
  <c r="AH27"/>
  <c r="AI27" s="1"/>
  <c r="AH28"/>
  <c r="AI28" s="1"/>
  <c r="AH29"/>
  <c r="AI29" s="1"/>
  <c r="AH30"/>
  <c r="AI30" s="1"/>
  <c r="AH31"/>
  <c r="AI31" s="1"/>
  <c r="AH32"/>
  <c r="AI32" s="1"/>
  <c r="AH33"/>
  <c r="AI33" s="1"/>
  <c r="AH34"/>
  <c r="AI34" s="1"/>
  <c r="AH37"/>
  <c r="AI37" s="1"/>
  <c r="AH38"/>
  <c r="AI38" s="1"/>
  <c r="AH39"/>
  <c r="AI39" s="1"/>
  <c r="AH40"/>
  <c r="AI40" s="1"/>
  <c r="AH41"/>
  <c r="AI41" s="1"/>
  <c r="AH42"/>
  <c r="AI42" s="1"/>
  <c r="AH43"/>
  <c r="AI43" s="1"/>
  <c r="AH44"/>
  <c r="AI44" s="1"/>
  <c r="AH45"/>
  <c r="AI45" s="1"/>
  <c r="AH46"/>
  <c r="AI46" s="1"/>
  <c r="AG4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G6"/>
  <c r="AF6"/>
  <c r="AC6"/>
  <c r="Z6"/>
  <c r="W6"/>
  <c r="T6"/>
  <c r="Q6"/>
  <c r="E48"/>
  <c r="N6"/>
  <c r="K6"/>
  <c r="H6"/>
  <c r="E6"/>
  <c r="D12" i="9"/>
  <c r="AI66" i="8"/>
  <c r="AG62"/>
  <c r="AH6" l="1"/>
  <c r="AH62" s="1"/>
  <c r="AJ61"/>
  <c r="AJ62" s="1"/>
  <c r="AI61"/>
</calcChain>
</file>

<file path=xl/sharedStrings.xml><?xml version="1.0" encoding="utf-8"?>
<sst xmlns="http://schemas.openxmlformats.org/spreadsheetml/2006/main" count="179" uniqueCount="157">
  <si>
    <t>%</t>
  </si>
  <si>
    <t>Pass %</t>
  </si>
  <si>
    <t>Reg No.</t>
  </si>
  <si>
    <t>Name</t>
  </si>
  <si>
    <t>Failed</t>
  </si>
  <si>
    <t>HOD</t>
  </si>
  <si>
    <t xml:space="preserve">%  </t>
  </si>
  <si>
    <t xml:space="preserve"> DEPARTMENT OF ELECTRICAL &amp; ELECTRONICS ENGG., VIMAL JYOTHI  ENGG. COLLEGE, CHEMPERI - 670 632</t>
  </si>
  <si>
    <t>Examination Conducted on :</t>
  </si>
  <si>
    <t>Top 3 Students of The Semester:</t>
  </si>
  <si>
    <t>Result Declared on :</t>
  </si>
  <si>
    <t>NAME</t>
  </si>
  <si>
    <t xml:space="preserve">No. of students Registered </t>
  </si>
  <si>
    <t xml:space="preserve">No. of students Appeared </t>
  </si>
  <si>
    <t>No. of Students Passed :</t>
  </si>
  <si>
    <t>No. of Students Failed :</t>
  </si>
  <si>
    <t>Subject with Code</t>
  </si>
  <si>
    <t>Name of the Staff member</t>
  </si>
  <si>
    <t>No. of Students Registered</t>
  </si>
  <si>
    <t>No. of students Appeared</t>
  </si>
  <si>
    <t>No. of students passed</t>
  </si>
  <si>
    <t xml:space="preserve">Class Average </t>
  </si>
  <si>
    <t>Topper</t>
  </si>
  <si>
    <t>Sess.    (50)</t>
  </si>
  <si>
    <t>Uni.       (100)</t>
  </si>
  <si>
    <t>Uni. Marks (150)</t>
  </si>
  <si>
    <t>PASSED</t>
  </si>
  <si>
    <t>FAILED</t>
  </si>
  <si>
    <t>TOTAL</t>
  </si>
  <si>
    <t>Total marks</t>
  </si>
  <si>
    <t>Average</t>
  </si>
  <si>
    <t>Withheld Results</t>
  </si>
  <si>
    <t xml:space="preserve"> DEPARTMENT OF ELECTRICAL &amp; ELECTRONICS ENGINEERING,                                                                                                                        VIMAL JYOTHI ENGINEERING COLLEGE, CHEMPERI, KANNUR - 670 632</t>
  </si>
  <si>
    <t>Group Tutors:</t>
  </si>
  <si>
    <t>Mr. Parag Jose</t>
  </si>
  <si>
    <t>APRIL 2013</t>
  </si>
  <si>
    <t xml:space="preserve">     Mr. Parag Jose</t>
  </si>
  <si>
    <t>ABHIJITH K.P</t>
  </si>
  <si>
    <t>AJUS P JOSE</t>
  </si>
  <si>
    <t>AKASH MANOJ</t>
  </si>
  <si>
    <t>ANIRUDH JITHENDRAN</t>
  </si>
  <si>
    <t>DARWIN  JOSEPH</t>
  </si>
  <si>
    <t>DEEPAK DAS</t>
  </si>
  <si>
    <t>DEEPAK K.J</t>
  </si>
  <si>
    <t>DERIN M JACOB</t>
  </si>
  <si>
    <t>DIVIN K.P</t>
  </si>
  <si>
    <t>GLADWIN STANLY</t>
  </si>
  <si>
    <t>JAYARAM A.V</t>
  </si>
  <si>
    <t>JITHIN ALEX</t>
  </si>
  <si>
    <t>JITHU GEORGE</t>
  </si>
  <si>
    <t>JOBIN GEORGE</t>
  </si>
  <si>
    <t>JYOTHIS JOSEPH</t>
  </si>
  <si>
    <t>LAVIN ABRAHAM</t>
  </si>
  <si>
    <t>MEGHANATH K.V</t>
  </si>
  <si>
    <t>MIDHUN C TOM</t>
  </si>
  <si>
    <t>MOHAMMED AMEEN</t>
  </si>
  <si>
    <t>NAMEER A.K</t>
  </si>
  <si>
    <t>NIVED NARAYANAN K</t>
  </si>
  <si>
    <t>ROHIT T</t>
  </si>
  <si>
    <t>SACHIN RANJITH E.K</t>
  </si>
  <si>
    <t>SHEJIN GEORGE</t>
  </si>
  <si>
    <t>SRIJIL K.V</t>
  </si>
  <si>
    <t>THANISH MATHEW</t>
  </si>
  <si>
    <t>VARUN RAJ  M.V</t>
  </si>
  <si>
    <t>VINAY P.M</t>
  </si>
  <si>
    <t>VISHAKH K</t>
  </si>
  <si>
    <t>VIVEK JOSE</t>
  </si>
  <si>
    <t>YADU DEV R</t>
  </si>
  <si>
    <t>AISHWARYAMANI V.K</t>
  </si>
  <si>
    <t>ANITA SIBI</t>
  </si>
  <si>
    <t>ANUMOL JOSEPH</t>
  </si>
  <si>
    <t>ARYALAKSHMI  D</t>
  </si>
  <si>
    <t>ASHITHA P</t>
  </si>
  <si>
    <t>ATHIRA THOMAS</t>
  </si>
  <si>
    <t>GAYATHRI JAYARAJ</t>
  </si>
  <si>
    <t>JASLEENA K.K</t>
  </si>
  <si>
    <t>JERRYMOL GEORGE</t>
  </si>
  <si>
    <t>JISNA VARGHESE</t>
  </si>
  <si>
    <t>KALPANA MM</t>
  </si>
  <si>
    <t>KEERTHANA T.V</t>
  </si>
  <si>
    <t>LAYA ROSE JOSE</t>
  </si>
  <si>
    <t>MANASA K.V</t>
  </si>
  <si>
    <t>MERIN BABU</t>
  </si>
  <si>
    <t>PRAVIJA N</t>
  </si>
  <si>
    <t>SANJANA S</t>
  </si>
  <si>
    <t>SHIBIN JAMES</t>
  </si>
  <si>
    <t>SHILPA O.M</t>
  </si>
  <si>
    <t>SINSHA S.B</t>
  </si>
  <si>
    <t>SNEHA RAMAKRISHNAN P.V</t>
  </si>
  <si>
    <t>B2ENEE5301</t>
  </si>
  <si>
    <t>B2ENEE5302</t>
  </si>
  <si>
    <t>B2ENEE5303</t>
  </si>
  <si>
    <t>B2ENEE5304</t>
  </si>
  <si>
    <t>B2ENEE5305</t>
  </si>
  <si>
    <t>B2ENEE5306</t>
  </si>
  <si>
    <t>B2ENEE5307</t>
  </si>
  <si>
    <t>B2ENEE5308</t>
  </si>
  <si>
    <t>B2ENEE5309</t>
  </si>
  <si>
    <t>B2ENEE5310</t>
  </si>
  <si>
    <t>B2ENEE5311</t>
  </si>
  <si>
    <t>B2ENEE5312</t>
  </si>
  <si>
    <t>B2ENEE5313</t>
  </si>
  <si>
    <t>B2ENEE5314</t>
  </si>
  <si>
    <t>B2ENEE5315</t>
  </si>
  <si>
    <t>B2ENEE5316</t>
  </si>
  <si>
    <t>B2ENEE5317</t>
  </si>
  <si>
    <t>B2ENEE5318</t>
  </si>
  <si>
    <t>B2ENEE5319</t>
  </si>
  <si>
    <t>B2ENEE5320</t>
  </si>
  <si>
    <t>B2ENEE5321</t>
  </si>
  <si>
    <t>B2ENEE5322</t>
  </si>
  <si>
    <t>B2ENEE5323</t>
  </si>
  <si>
    <t>B2ENEE5324</t>
  </si>
  <si>
    <t>B2ENEE5325</t>
  </si>
  <si>
    <t>B2ENEE5326</t>
  </si>
  <si>
    <t>B2ENEE5327</t>
  </si>
  <si>
    <t>B2ENEE5328</t>
  </si>
  <si>
    <t>B2ENEE5329</t>
  </si>
  <si>
    <t>B2ENEE5330</t>
  </si>
  <si>
    <t>B2ENEE5331</t>
  </si>
  <si>
    <t>B2ENEE5332</t>
  </si>
  <si>
    <t>B2ENEE5333</t>
  </si>
  <si>
    <t>B2ENEE5334</t>
  </si>
  <si>
    <t>B2ENEE5335</t>
  </si>
  <si>
    <t>B2ENEE5336</t>
  </si>
  <si>
    <t>B2ENEE5337</t>
  </si>
  <si>
    <t>B2ENEE5338</t>
  </si>
  <si>
    <t>B2ENEE5339</t>
  </si>
  <si>
    <t>B2ENEE5340</t>
  </si>
  <si>
    <t>B2ENEE5341</t>
  </si>
  <si>
    <t>B2ENEE5342</t>
  </si>
  <si>
    <t>B2ENEE5343</t>
  </si>
  <si>
    <t>B2ENEE5344</t>
  </si>
  <si>
    <t>B2ENEE5345</t>
  </si>
  <si>
    <t>B2ENEE5346</t>
  </si>
  <si>
    <t>B2ENEE5347</t>
  </si>
  <si>
    <t>B2ENEE5348</t>
  </si>
  <si>
    <t>B2ENEE5349</t>
  </si>
  <si>
    <t>B2ENEE5350</t>
  </si>
  <si>
    <t>B2ENEE5351</t>
  </si>
  <si>
    <t>B2ENEE5352</t>
  </si>
  <si>
    <t>Sess(50)</t>
  </si>
  <si>
    <t>Uni(100)</t>
  </si>
  <si>
    <t>110(P)</t>
  </si>
  <si>
    <t>111(P)</t>
  </si>
  <si>
    <t>Uni 900</t>
  </si>
  <si>
    <t>Ses550</t>
  </si>
  <si>
    <t>Total1450</t>
  </si>
  <si>
    <t>RESULT OF FIRST &amp; SECOND SEMESTER B.TECH. DEGREE EXAMINATION,  AUGUST 2013  (2012ADMISSIONS)</t>
  </si>
  <si>
    <t>AUGUST2013</t>
  </si>
  <si>
    <t>Total             (1450)</t>
  </si>
  <si>
    <t>Uni.    (900)</t>
  </si>
  <si>
    <t>Sess.    (550)</t>
  </si>
  <si>
    <t>Ms. Namitha Shankar</t>
  </si>
  <si>
    <t>Mr. Nikhil Valsan</t>
  </si>
  <si>
    <t>RESULT ANALYSIS OF FIRST &amp; SECOND SEMESTER  SEMESTER STUDENTS  -(2012 ADMISSIONS)</t>
  </si>
  <si>
    <t>Class tutors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</si>
</sst>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b/>
      <sz val="22"/>
      <name val="Arial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u/>
      <sz val="16"/>
      <name val="Arial"/>
      <family val="2"/>
    </font>
    <font>
      <b/>
      <u/>
      <sz val="20"/>
      <name val="Arial"/>
      <family val="2"/>
    </font>
    <font>
      <sz val="16"/>
      <color theme="0"/>
      <name val="Arial"/>
      <family val="2"/>
    </font>
    <font>
      <sz val="12"/>
      <color rgb="FF00000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color theme="5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/>
    <xf numFmtId="0" fontId="5" fillId="0" borderId="0" xfId="0" applyFont="1" applyBorder="1"/>
    <xf numFmtId="0" fontId="5" fillId="0" borderId="0" xfId="0" applyFont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/>
    <xf numFmtId="0" fontId="5" fillId="2" borderId="0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1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/>
    <xf numFmtId="0" fontId="15" fillId="2" borderId="0" xfId="0" applyFont="1" applyFill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8" fillId="2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" fillId="0" borderId="6" xfId="0" applyFont="1" applyBorder="1"/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/>
    <xf numFmtId="0" fontId="8" fillId="0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0" fillId="0" borderId="42" xfId="0" applyFont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25" fillId="5" borderId="17" xfId="0" applyFont="1" applyFill="1" applyBorder="1" applyAlignment="1">
      <alignment vertical="center"/>
    </xf>
    <xf numFmtId="0" fontId="25" fillId="5" borderId="2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</cellXfs>
  <cellStyles count="1">
    <cellStyle name="Normal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1981200</xdr:colOff>
      <xdr:row>26</xdr:row>
      <xdr:rowOff>0</xdr:rowOff>
    </xdr:from>
    <xdr:ext cx="194454" cy="400977"/>
    <xdr:sp macro="" textlink="">
      <xdr:nvSpPr>
        <xdr:cNvPr id="2" name="TextBox 1"/>
        <xdr:cNvSpPr txBox="1"/>
      </xdr:nvSpPr>
      <xdr:spPr>
        <a:xfrm>
          <a:off x="7572375" y="1026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zoomScale="50" zoomScaleNormal="75" workbookViewId="0">
      <selection activeCell="K7" sqref="K7"/>
    </sheetView>
  </sheetViews>
  <sheetFormatPr defaultRowHeight="25.5"/>
  <cols>
    <col min="1" max="1" width="28.5703125" style="29" customWidth="1"/>
    <col min="2" max="2" width="10.5703125" style="29" customWidth="1"/>
    <col min="3" max="3" width="29.5703125" style="29" customWidth="1"/>
    <col min="4" max="4" width="33.42578125" style="32" customWidth="1"/>
    <col min="5" max="5" width="14.85546875" style="29" customWidth="1"/>
    <col min="6" max="6" width="14.7109375" style="29" customWidth="1"/>
    <col min="7" max="7" width="12.85546875" style="29" customWidth="1"/>
    <col min="8" max="8" width="15.140625" style="29" customWidth="1"/>
    <col min="9" max="9" width="13.140625" style="29" customWidth="1"/>
    <col min="10" max="10" width="14.42578125" style="29" customWidth="1"/>
    <col min="11" max="11" width="15" style="29" customWidth="1"/>
    <col min="12" max="12" width="24.140625" style="29" customWidth="1"/>
    <col min="13" max="13" width="14.140625" style="29" customWidth="1"/>
    <col min="14" max="14" width="27.28515625" style="29" customWidth="1"/>
    <col min="15" max="16384" width="9.140625" style="29"/>
  </cols>
  <sheetData>
    <row r="1" spans="1:16" ht="71.25" customHeight="1">
      <c r="A1" s="139" t="s">
        <v>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6" ht="26.25" customHeight="1">
      <c r="A2" s="140" t="s">
        <v>155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30"/>
      <c r="O2" s="30"/>
      <c r="P2" s="30"/>
    </row>
    <row r="3" spans="1:16" ht="15.7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30"/>
      <c r="O3" s="30"/>
      <c r="P3" s="30"/>
    </row>
    <row r="4" spans="1:16" ht="18" customHeight="1"/>
    <row r="5" spans="1:16" s="37" customFormat="1" ht="30.75" customHeight="1">
      <c r="A5" s="141" t="s">
        <v>8</v>
      </c>
      <c r="B5" s="142"/>
      <c r="C5" s="143"/>
      <c r="D5" s="93" t="s">
        <v>35</v>
      </c>
      <c r="E5" s="19"/>
      <c r="F5" s="144" t="s">
        <v>9</v>
      </c>
      <c r="G5" s="145"/>
      <c r="H5" s="145"/>
      <c r="I5" s="145"/>
      <c r="J5" s="145"/>
      <c r="K5" s="145"/>
      <c r="L5" s="146"/>
      <c r="M5" s="73"/>
    </row>
    <row r="6" spans="1:16" s="37" customFormat="1" ht="48" customHeight="1">
      <c r="A6" s="141" t="s">
        <v>10</v>
      </c>
      <c r="B6" s="142"/>
      <c r="C6" s="143"/>
      <c r="D6" s="93" t="s">
        <v>149</v>
      </c>
      <c r="E6" s="19"/>
      <c r="F6" s="50"/>
      <c r="G6" s="151" t="s">
        <v>11</v>
      </c>
      <c r="H6" s="152"/>
      <c r="I6" s="51" t="s">
        <v>152</v>
      </c>
      <c r="J6" s="51" t="s">
        <v>151</v>
      </c>
      <c r="K6" s="51" t="s">
        <v>150</v>
      </c>
      <c r="L6" s="55" t="s">
        <v>0</v>
      </c>
      <c r="M6" s="26"/>
    </row>
    <row r="7" spans="1:16" s="37" customFormat="1" ht="27.75" customHeight="1">
      <c r="A7" s="141" t="s">
        <v>12</v>
      </c>
      <c r="B7" s="142"/>
      <c r="C7" s="143"/>
      <c r="D7" s="49">
        <v>52</v>
      </c>
      <c r="E7" s="20"/>
      <c r="F7" s="58">
        <v>1</v>
      </c>
      <c r="G7" s="137" t="s">
        <v>44</v>
      </c>
      <c r="H7" s="138"/>
      <c r="I7" s="10">
        <v>494</v>
      </c>
      <c r="J7" s="10">
        <v>683</v>
      </c>
      <c r="K7" s="52">
        <f>I7+J7</f>
        <v>1177</v>
      </c>
      <c r="L7" s="53">
        <f>(I7+J7)/14.5</f>
        <v>81.172413793103445</v>
      </c>
      <c r="M7" s="22"/>
    </row>
    <row r="8" spans="1:16" s="37" customFormat="1" ht="27.75" customHeight="1">
      <c r="A8" s="95" t="s">
        <v>13</v>
      </c>
      <c r="B8" s="96"/>
      <c r="C8" s="97"/>
      <c r="D8" s="49"/>
      <c r="E8" s="21"/>
      <c r="F8" s="58">
        <v>2</v>
      </c>
      <c r="G8" s="127"/>
      <c r="H8" s="128"/>
      <c r="I8" s="10"/>
      <c r="J8" s="10"/>
      <c r="K8" s="52">
        <f t="shared" ref="K8:K9" si="0">I8+J8</f>
        <v>0</v>
      </c>
      <c r="L8" s="53">
        <f t="shared" ref="L8:L9" si="1">(I8+J8)/14.5</f>
        <v>0</v>
      </c>
      <c r="M8" s="22"/>
    </row>
    <row r="9" spans="1:16" s="37" customFormat="1" ht="27.75" customHeight="1">
      <c r="A9" s="141" t="s">
        <v>31</v>
      </c>
      <c r="B9" s="142"/>
      <c r="C9" s="143"/>
      <c r="D9" s="49"/>
      <c r="E9" s="21"/>
      <c r="F9" s="58">
        <v>3</v>
      </c>
      <c r="G9" s="79"/>
      <c r="H9" s="80"/>
      <c r="I9" s="10"/>
      <c r="J9" s="10"/>
      <c r="K9" s="52">
        <f t="shared" si="0"/>
        <v>0</v>
      </c>
      <c r="L9" s="53">
        <f t="shared" si="1"/>
        <v>0</v>
      </c>
      <c r="M9" s="22"/>
    </row>
    <row r="10" spans="1:16" s="37" customFormat="1" ht="27.75" customHeight="1">
      <c r="A10" s="141" t="s">
        <v>14</v>
      </c>
      <c r="B10" s="142"/>
      <c r="C10" s="143"/>
      <c r="D10" s="49"/>
      <c r="E10" s="21"/>
      <c r="F10" s="38"/>
      <c r="G10" s="3"/>
      <c r="H10" s="3"/>
      <c r="I10" s="2"/>
      <c r="J10" s="2"/>
      <c r="K10" s="2"/>
      <c r="L10" s="48"/>
      <c r="M10" s="22"/>
    </row>
    <row r="11" spans="1:16" s="37" customFormat="1" ht="27.75" customHeight="1">
      <c r="A11" s="141" t="s">
        <v>15</v>
      </c>
      <c r="B11" s="142"/>
      <c r="C11" s="143"/>
      <c r="D11" s="49"/>
      <c r="E11" s="21"/>
      <c r="F11" s="156"/>
      <c r="G11" s="156"/>
      <c r="H11" s="156"/>
      <c r="I11" s="26"/>
      <c r="J11" s="26"/>
      <c r="K11" s="26"/>
      <c r="L11" s="26"/>
      <c r="M11" s="26"/>
    </row>
    <row r="12" spans="1:16" s="37" customFormat="1" ht="27.75" customHeight="1">
      <c r="A12" s="141" t="s">
        <v>1</v>
      </c>
      <c r="B12" s="142"/>
      <c r="C12" s="143"/>
      <c r="D12" s="74">
        <f>D10/60*100</f>
        <v>0</v>
      </c>
      <c r="E12" s="22"/>
      <c r="F12" s="157"/>
      <c r="G12" s="157"/>
      <c r="H12" s="157"/>
      <c r="I12" s="2"/>
      <c r="J12" s="2"/>
      <c r="K12" s="20"/>
      <c r="L12" s="22"/>
      <c r="M12" s="22"/>
    </row>
    <row r="13" spans="1:16" s="37" customFormat="1" ht="1.5" customHeight="1">
      <c r="A13" s="78"/>
      <c r="B13" s="78"/>
      <c r="C13" s="78"/>
      <c r="D13" s="78"/>
      <c r="E13" s="22"/>
      <c r="F13" s="153"/>
      <c r="G13" s="153"/>
      <c r="H13" s="153"/>
      <c r="I13" s="38"/>
      <c r="J13" s="38"/>
      <c r="K13" s="38"/>
      <c r="L13" s="38"/>
      <c r="M13" s="38"/>
    </row>
    <row r="14" spans="1:16" s="37" customFormat="1" ht="8.25" hidden="1" customHeight="1">
      <c r="A14" s="94"/>
      <c r="B14" s="38"/>
      <c r="C14" s="38"/>
      <c r="D14" s="23"/>
    </row>
    <row r="15" spans="1:16" s="37" customFormat="1" ht="8.25" customHeight="1">
      <c r="A15" s="94"/>
      <c r="B15" s="38"/>
      <c r="C15" s="38"/>
      <c r="D15" s="23"/>
    </row>
    <row r="16" spans="1:16" s="39" customFormat="1" ht="24.75" customHeight="1">
      <c r="A16" s="147" t="s">
        <v>16</v>
      </c>
      <c r="B16" s="161"/>
      <c r="C16" s="148"/>
      <c r="D16" s="163" t="s">
        <v>17</v>
      </c>
      <c r="E16" s="135" t="s">
        <v>18</v>
      </c>
      <c r="F16" s="135" t="s">
        <v>19</v>
      </c>
      <c r="G16" s="135" t="s">
        <v>20</v>
      </c>
      <c r="H16" s="154" t="s">
        <v>21</v>
      </c>
      <c r="I16" s="155"/>
      <c r="J16" s="135" t="s">
        <v>1</v>
      </c>
      <c r="K16" s="147" t="s">
        <v>22</v>
      </c>
      <c r="L16" s="148"/>
      <c r="M16" s="135" t="s">
        <v>25</v>
      </c>
    </row>
    <row r="17" spans="1:22" s="39" customFormat="1" ht="62.25" customHeight="1">
      <c r="A17" s="149"/>
      <c r="B17" s="162"/>
      <c r="C17" s="150"/>
      <c r="D17" s="164"/>
      <c r="E17" s="136"/>
      <c r="F17" s="136"/>
      <c r="G17" s="136"/>
      <c r="H17" s="67" t="s">
        <v>23</v>
      </c>
      <c r="I17" s="67" t="s">
        <v>24</v>
      </c>
      <c r="J17" s="136"/>
      <c r="K17" s="149"/>
      <c r="L17" s="150"/>
      <c r="M17" s="136"/>
    </row>
    <row r="18" spans="1:22" s="40" customFormat="1" ht="54" customHeight="1">
      <c r="A18" s="158"/>
      <c r="B18" s="159"/>
      <c r="C18" s="160"/>
      <c r="D18" s="55"/>
      <c r="E18" s="55"/>
      <c r="F18" s="55"/>
      <c r="G18" s="55"/>
      <c r="H18" s="56"/>
      <c r="I18" s="56"/>
      <c r="J18" s="56"/>
      <c r="K18" s="131"/>
      <c r="L18" s="132"/>
      <c r="M18" s="57"/>
    </row>
    <row r="19" spans="1:22" s="40" customFormat="1" ht="40.5" customHeight="1">
      <c r="A19" s="158"/>
      <c r="B19" s="159"/>
      <c r="C19" s="160"/>
      <c r="D19" s="55"/>
      <c r="E19" s="55"/>
      <c r="F19" s="55"/>
      <c r="G19" s="55"/>
      <c r="H19" s="77"/>
      <c r="I19" s="77"/>
      <c r="J19" s="77"/>
      <c r="K19" s="137"/>
      <c r="L19" s="138"/>
      <c r="M19" s="57"/>
    </row>
    <row r="20" spans="1:22" s="40" customFormat="1" ht="51" customHeight="1">
      <c r="A20" s="158"/>
      <c r="B20" s="159"/>
      <c r="C20" s="160"/>
      <c r="D20" s="91"/>
      <c r="E20" s="55"/>
      <c r="F20" s="55"/>
      <c r="G20" s="55"/>
      <c r="H20" s="56"/>
      <c r="I20" s="56"/>
      <c r="J20" s="56"/>
      <c r="K20" s="137"/>
      <c r="L20" s="138"/>
      <c r="M20" s="55"/>
    </row>
    <row r="21" spans="1:22" s="40" customFormat="1" ht="48" customHeight="1">
      <c r="A21" s="158"/>
      <c r="B21" s="159"/>
      <c r="C21" s="160"/>
      <c r="D21" s="55"/>
      <c r="E21" s="55"/>
      <c r="F21" s="55"/>
      <c r="G21" s="55"/>
      <c r="H21" s="56"/>
      <c r="I21" s="56"/>
      <c r="J21" s="56"/>
      <c r="K21" s="133"/>
      <c r="L21" s="134"/>
      <c r="M21" s="57"/>
    </row>
    <row r="22" spans="1:22" s="40" customFormat="1" ht="60" customHeight="1">
      <c r="A22" s="158"/>
      <c r="B22" s="159"/>
      <c r="C22" s="160"/>
      <c r="D22" s="55"/>
      <c r="E22" s="55"/>
      <c r="F22" s="55"/>
      <c r="G22" s="55"/>
      <c r="H22" s="56"/>
      <c r="I22" s="56"/>
      <c r="J22" s="56"/>
      <c r="K22" s="131"/>
      <c r="L22" s="132"/>
      <c r="M22" s="57"/>
    </row>
    <row r="23" spans="1:22" s="40" customFormat="1" ht="49.5" customHeight="1">
      <c r="A23" s="158"/>
      <c r="B23" s="159"/>
      <c r="C23" s="160"/>
      <c r="D23" s="55"/>
      <c r="E23" s="55"/>
      <c r="F23" s="55"/>
      <c r="G23" s="55"/>
      <c r="H23" s="56"/>
      <c r="I23" s="56"/>
      <c r="J23" s="56"/>
      <c r="K23" s="137"/>
      <c r="L23" s="138"/>
      <c r="M23" s="55"/>
    </row>
    <row r="24" spans="1:22" s="40" customFormat="1" ht="48" customHeight="1">
      <c r="A24" s="151"/>
      <c r="B24" s="165"/>
      <c r="C24" s="152"/>
      <c r="D24" s="55"/>
      <c r="E24" s="55"/>
      <c r="F24" s="55"/>
      <c r="G24" s="55"/>
      <c r="H24" s="56"/>
      <c r="I24" s="56"/>
      <c r="J24" s="56"/>
      <c r="K24" s="137"/>
      <c r="L24" s="138"/>
      <c r="M24" s="57"/>
    </row>
    <row r="25" spans="1:22" s="40" customFormat="1" ht="54" customHeight="1">
      <c r="A25" s="141"/>
      <c r="B25" s="142"/>
      <c r="C25" s="143"/>
      <c r="D25" s="54"/>
      <c r="E25" s="55"/>
      <c r="F25" s="55"/>
      <c r="G25" s="55"/>
      <c r="H25" s="56"/>
      <c r="I25" s="56"/>
      <c r="J25" s="56"/>
      <c r="K25" s="131"/>
      <c r="L25" s="132"/>
      <c r="M25" s="57"/>
    </row>
    <row r="26" spans="1:22" s="40" customFormat="1" ht="54" customHeight="1">
      <c r="A26" s="86"/>
      <c r="B26" s="86"/>
      <c r="C26" s="86"/>
      <c r="D26" s="87"/>
      <c r="E26" s="88"/>
      <c r="F26" s="88"/>
      <c r="G26" s="88"/>
      <c r="H26" s="89"/>
      <c r="I26" s="89"/>
      <c r="J26" s="89"/>
      <c r="K26" s="90"/>
      <c r="L26" s="90"/>
      <c r="M26" s="84"/>
    </row>
    <row r="27" spans="1:22" s="37" customFormat="1" ht="26.25">
      <c r="A27" s="25"/>
      <c r="C27" s="70" t="s">
        <v>33</v>
      </c>
      <c r="D27" s="69"/>
      <c r="G27" s="70"/>
      <c r="H27" s="70"/>
      <c r="I27" s="71"/>
      <c r="J27" s="71"/>
      <c r="K27" s="71"/>
      <c r="M27" s="42"/>
      <c r="N27" s="38"/>
      <c r="O27" s="38"/>
      <c r="P27" s="38"/>
      <c r="Q27" s="38"/>
      <c r="R27" s="38"/>
      <c r="S27" s="38"/>
      <c r="T27" s="38"/>
    </row>
    <row r="28" spans="1:22" s="37" customFormat="1" ht="26.25" customHeight="1">
      <c r="D28" s="129" t="s">
        <v>34</v>
      </c>
      <c r="E28" s="129"/>
      <c r="G28" s="70"/>
      <c r="H28" s="70"/>
      <c r="I28" s="72"/>
      <c r="J28" s="85" t="s">
        <v>5</v>
      </c>
      <c r="K28" s="70"/>
      <c r="L28" s="68"/>
      <c r="M28" s="24"/>
      <c r="N28" s="41"/>
      <c r="O28" s="42"/>
      <c r="P28" s="38"/>
      <c r="Q28" s="38"/>
      <c r="R28" s="38"/>
      <c r="S28" s="38"/>
      <c r="T28" s="38"/>
      <c r="U28" s="38"/>
      <c r="V28" s="38"/>
    </row>
    <row r="29" spans="1:22" ht="26.25">
      <c r="D29" s="130" t="s">
        <v>153</v>
      </c>
      <c r="E29" s="130"/>
      <c r="I29" s="31"/>
      <c r="J29" s="33"/>
      <c r="K29" s="33"/>
      <c r="L29" s="33"/>
      <c r="M29" s="33"/>
      <c r="N29" s="36"/>
      <c r="O29" s="35"/>
      <c r="P29" s="31"/>
      <c r="Q29" s="31"/>
      <c r="R29" s="31"/>
      <c r="S29" s="31"/>
      <c r="T29" s="31"/>
      <c r="U29" s="31"/>
      <c r="V29" s="31"/>
    </row>
    <row r="30" spans="1:22" ht="26.25">
      <c r="A30" s="32"/>
      <c r="D30" s="130" t="s">
        <v>154</v>
      </c>
      <c r="E30" s="130"/>
      <c r="I30" s="31"/>
      <c r="J30" s="33"/>
      <c r="K30" s="33"/>
      <c r="L30" s="33"/>
      <c r="M30" s="33"/>
      <c r="N30" s="34"/>
      <c r="O30" s="35"/>
      <c r="P30" s="31"/>
      <c r="Q30" s="31"/>
      <c r="R30" s="31"/>
      <c r="S30" s="31"/>
      <c r="T30" s="31"/>
      <c r="U30" s="31"/>
      <c r="V30" s="31"/>
    </row>
    <row r="31" spans="1:22">
      <c r="I31" s="31"/>
      <c r="J31" s="33"/>
      <c r="K31" s="33"/>
      <c r="L31" s="33"/>
      <c r="M31" s="33"/>
      <c r="N31" s="34"/>
      <c r="O31" s="35"/>
      <c r="P31" s="31"/>
      <c r="Q31" s="31"/>
      <c r="R31" s="31"/>
      <c r="S31" s="31"/>
      <c r="T31" s="31"/>
      <c r="U31" s="31"/>
      <c r="V31" s="31"/>
    </row>
    <row r="32" spans="1:22"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9:22"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9:22"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9:22"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9:22"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9:22"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9:22"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9:22"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9:22"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9:22"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9:22"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</sheetData>
  <mergeCells count="44">
    <mergeCell ref="F12:H12"/>
    <mergeCell ref="A25:C25"/>
    <mergeCell ref="A18:C18"/>
    <mergeCell ref="A16:C17"/>
    <mergeCell ref="A11:C11"/>
    <mergeCell ref="D16:D17"/>
    <mergeCell ref="A23:C23"/>
    <mergeCell ref="A19:C19"/>
    <mergeCell ref="A20:C20"/>
    <mergeCell ref="A21:C21"/>
    <mergeCell ref="A22:C22"/>
    <mergeCell ref="A24:C24"/>
    <mergeCell ref="A1:M1"/>
    <mergeCell ref="A2:M2"/>
    <mergeCell ref="A5:C5"/>
    <mergeCell ref="F5:L5"/>
    <mergeCell ref="K16:L17"/>
    <mergeCell ref="M16:M17"/>
    <mergeCell ref="G6:H6"/>
    <mergeCell ref="A12:C12"/>
    <mergeCell ref="F13:H13"/>
    <mergeCell ref="A10:C10"/>
    <mergeCell ref="A7:C7"/>
    <mergeCell ref="A6:C6"/>
    <mergeCell ref="G7:H7"/>
    <mergeCell ref="A9:C9"/>
    <mergeCell ref="E16:E17"/>
    <mergeCell ref="H16:I16"/>
    <mergeCell ref="G8:H8"/>
    <mergeCell ref="D28:E28"/>
    <mergeCell ref="D29:E29"/>
    <mergeCell ref="D30:E30"/>
    <mergeCell ref="K18:L18"/>
    <mergeCell ref="K21:L21"/>
    <mergeCell ref="K25:L25"/>
    <mergeCell ref="J16:J17"/>
    <mergeCell ref="K19:L19"/>
    <mergeCell ref="K23:L23"/>
    <mergeCell ref="K24:L24"/>
    <mergeCell ref="K22:L22"/>
    <mergeCell ref="K20:L20"/>
    <mergeCell ref="F16:F17"/>
    <mergeCell ref="G16:G17"/>
    <mergeCell ref="F11:H11"/>
  </mergeCells>
  <phoneticPr fontId="1" type="noConversion"/>
  <conditionalFormatting sqref="N28 N30 M24 M18:M19 M21:M22">
    <cfRule type="cellIs" dxfId="35" priority="26" stopIfTrue="1" operator="lessThan">
      <formula>40</formula>
    </cfRule>
  </conditionalFormatting>
  <conditionalFormatting sqref="L7:L10">
    <cfRule type="cellIs" dxfId="34" priority="27" stopIfTrue="1" operator="greaterThan">
      <formula>-1</formula>
    </cfRule>
  </conditionalFormatting>
  <printOptions horizontalCentered="1" verticalCentered="1"/>
  <pageMargins left="0.27" right="0.17" top="0.23" bottom="0.16" header="0.17" footer="0.17"/>
  <pageSetup paperSize="9" scale="60" orientation="landscape" r:id="rId1"/>
  <headerFooter alignWithMargins="0">
    <oddHeader>&amp;R&amp;"Arial,Bold"&amp;16VJ / RA / 05 / EEE / 2008 / S7</oddHeader>
    <oddFooter>&amp;L&amp;"Arial,Bold"&amp;16VJ / RA / 05 / EEE / 2008 / S7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39"/>
  <sheetViews>
    <sheetView tabSelected="1" showWhiteSpace="0" view="pageLayout" topLeftCell="A56" zoomScale="54" zoomScaleNormal="50" zoomScaleSheetLayoutView="50" zoomScalePageLayoutView="54" workbookViewId="0">
      <selection activeCell="B75" sqref="B75:D77"/>
    </sheetView>
  </sheetViews>
  <sheetFormatPr defaultRowHeight="20.25"/>
  <cols>
    <col min="1" max="1" width="17" style="1" customWidth="1"/>
    <col min="2" max="2" width="28" style="4" customWidth="1"/>
    <col min="3" max="3" width="9.42578125" style="1" customWidth="1"/>
    <col min="4" max="4" width="9.7109375" style="1" customWidth="1"/>
    <col min="5" max="5" width="8.7109375" style="1" customWidth="1"/>
    <col min="6" max="6" width="8.5703125" style="1" customWidth="1"/>
    <col min="7" max="7" width="8.28515625" style="1" customWidth="1"/>
    <col min="8" max="9" width="9" style="1" customWidth="1"/>
    <col min="10" max="10" width="7" style="1" customWidth="1"/>
    <col min="11" max="11" width="8.5703125" style="1" customWidth="1"/>
    <col min="12" max="12" width="7.5703125" style="1" customWidth="1"/>
    <col min="13" max="13" width="8.140625" style="1" customWidth="1"/>
    <col min="14" max="14" width="9" style="1" customWidth="1"/>
    <col min="15" max="15" width="8.7109375" style="1" customWidth="1"/>
    <col min="16" max="16" width="8.140625" style="1" customWidth="1"/>
    <col min="17" max="17" width="9.7109375" style="1" customWidth="1"/>
    <col min="18" max="18" width="9.28515625" style="1" customWidth="1"/>
    <col min="19" max="19" width="10.7109375" style="1" customWidth="1"/>
    <col min="20" max="20" width="11" style="1" customWidth="1"/>
    <col min="21" max="21" width="10.5703125" style="1" customWidth="1"/>
    <col min="22" max="22" width="10.42578125" style="1" customWidth="1"/>
    <col min="23" max="23" width="10.85546875" style="1" customWidth="1"/>
    <col min="24" max="25" width="9.7109375" style="1" customWidth="1"/>
    <col min="26" max="26" width="9.42578125" style="1" customWidth="1"/>
    <col min="27" max="28" width="9.7109375" style="1" customWidth="1"/>
    <col min="29" max="29" width="9.5703125" style="1" customWidth="1"/>
    <col min="30" max="30" width="8.7109375" style="5" customWidth="1"/>
    <col min="31" max="31" width="9.140625" style="1" customWidth="1"/>
    <col min="32" max="32" width="8.85546875" style="1" customWidth="1"/>
    <col min="33" max="33" width="8.5703125" style="6" customWidth="1"/>
    <col min="34" max="34" width="8.140625" style="6" customWidth="1"/>
    <col min="35" max="35" width="16.140625" style="6" customWidth="1"/>
    <col min="36" max="36" width="13.28515625" style="6" customWidth="1"/>
    <col min="37" max="37" width="14" style="6" customWidth="1"/>
    <col min="38" max="16384" width="9.140625" style="1"/>
  </cols>
  <sheetData>
    <row r="1" spans="1:37" ht="30" customHeight="1">
      <c r="A1" s="181" t="s">
        <v>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7" ht="24.75" customHeight="1">
      <c r="A2" s="182" t="s">
        <v>148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7" ht="26.2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7" s="6" customFormat="1" ht="23.25" customHeight="1">
      <c r="A4" s="190" t="s">
        <v>2</v>
      </c>
      <c r="B4" s="166" t="s">
        <v>3</v>
      </c>
      <c r="C4" s="167">
        <v>101</v>
      </c>
      <c r="D4" s="168"/>
      <c r="E4" s="169"/>
      <c r="F4" s="175">
        <v>102</v>
      </c>
      <c r="G4" s="176"/>
      <c r="H4" s="177"/>
      <c r="I4" s="175">
        <v>103</v>
      </c>
      <c r="J4" s="176"/>
      <c r="K4" s="177"/>
      <c r="L4" s="175">
        <v>104</v>
      </c>
      <c r="M4" s="176"/>
      <c r="N4" s="177"/>
      <c r="O4" s="175">
        <v>105</v>
      </c>
      <c r="P4" s="176"/>
      <c r="Q4" s="177"/>
      <c r="R4" s="175">
        <v>106</v>
      </c>
      <c r="S4" s="176"/>
      <c r="T4" s="177"/>
      <c r="U4" s="175">
        <v>107</v>
      </c>
      <c r="V4" s="176"/>
      <c r="W4" s="176"/>
      <c r="X4" s="175">
        <v>108</v>
      </c>
      <c r="Y4" s="176"/>
      <c r="Z4" s="177"/>
      <c r="AA4" s="176">
        <v>109</v>
      </c>
      <c r="AB4" s="176"/>
      <c r="AC4" s="177"/>
      <c r="AD4" s="105" t="s">
        <v>143</v>
      </c>
      <c r="AE4" s="101" t="s">
        <v>144</v>
      </c>
      <c r="AF4" s="187" t="s">
        <v>146</v>
      </c>
      <c r="AG4" s="192" t="s">
        <v>145</v>
      </c>
      <c r="AH4" s="185" t="s">
        <v>147</v>
      </c>
      <c r="AI4" s="178" t="s">
        <v>6</v>
      </c>
      <c r="AJ4" s="170" t="s">
        <v>4</v>
      </c>
    </row>
    <row r="5" spans="1:37" s="8" customFormat="1" ht="48" customHeight="1" thickBot="1">
      <c r="A5" s="191"/>
      <c r="B5" s="166"/>
      <c r="C5" s="119" t="s">
        <v>141</v>
      </c>
      <c r="D5" s="120" t="s">
        <v>142</v>
      </c>
      <c r="E5" s="121"/>
      <c r="F5" s="119" t="s">
        <v>141</v>
      </c>
      <c r="G5" s="122" t="s">
        <v>142</v>
      </c>
      <c r="H5" s="121"/>
      <c r="I5" s="119" t="s">
        <v>141</v>
      </c>
      <c r="J5" s="122" t="s">
        <v>142</v>
      </c>
      <c r="K5" s="121"/>
      <c r="L5" s="119" t="s">
        <v>141</v>
      </c>
      <c r="M5" s="122" t="s">
        <v>142</v>
      </c>
      <c r="N5" s="121"/>
      <c r="O5" s="119" t="s">
        <v>141</v>
      </c>
      <c r="P5" s="120" t="s">
        <v>142</v>
      </c>
      <c r="Q5" s="121"/>
      <c r="R5" s="119" t="s">
        <v>141</v>
      </c>
      <c r="S5" s="120" t="s">
        <v>142</v>
      </c>
      <c r="T5" s="121"/>
      <c r="U5" s="119" t="s">
        <v>141</v>
      </c>
      <c r="V5" s="120" t="s">
        <v>142</v>
      </c>
      <c r="W5" s="123"/>
      <c r="X5" s="119" t="s">
        <v>141</v>
      </c>
      <c r="Y5" s="122" t="s">
        <v>142</v>
      </c>
      <c r="Z5" s="121"/>
      <c r="AA5" s="124" t="s">
        <v>141</v>
      </c>
      <c r="AB5" s="122" t="s">
        <v>142</v>
      </c>
      <c r="AC5" s="121"/>
      <c r="AD5" s="125">
        <v>50</v>
      </c>
      <c r="AE5" s="121">
        <v>50</v>
      </c>
      <c r="AF5" s="188"/>
      <c r="AG5" s="193"/>
      <c r="AH5" s="186"/>
      <c r="AI5" s="179"/>
      <c r="AJ5" s="170"/>
    </row>
    <row r="6" spans="1:37" ht="30.75" customHeight="1">
      <c r="A6" s="108" t="s">
        <v>89</v>
      </c>
      <c r="B6" s="194" t="s">
        <v>37</v>
      </c>
      <c r="C6" s="222">
        <v>39</v>
      </c>
      <c r="D6" s="257">
        <v>49</v>
      </c>
      <c r="E6" s="258">
        <f>C6+D6</f>
        <v>88</v>
      </c>
      <c r="F6" s="218">
        <v>38</v>
      </c>
      <c r="G6" s="257">
        <v>49</v>
      </c>
      <c r="H6" s="258">
        <f>F6+G6</f>
        <v>87</v>
      </c>
      <c r="I6" s="218">
        <v>36</v>
      </c>
      <c r="J6" s="216">
        <v>72</v>
      </c>
      <c r="K6" s="217">
        <f>I6+J6</f>
        <v>108</v>
      </c>
      <c r="L6" s="218">
        <v>38</v>
      </c>
      <c r="M6" s="219">
        <v>28</v>
      </c>
      <c r="N6" s="217">
        <f>L6+M6</f>
        <v>66</v>
      </c>
      <c r="O6" s="218">
        <v>38</v>
      </c>
      <c r="P6" s="216">
        <v>65</v>
      </c>
      <c r="Q6" s="217">
        <f>O6+P6</f>
        <v>103</v>
      </c>
      <c r="R6" s="218">
        <v>40</v>
      </c>
      <c r="S6" s="216">
        <v>72</v>
      </c>
      <c r="T6" s="217">
        <f>R6+S6</f>
        <v>112</v>
      </c>
      <c r="U6" s="218">
        <v>36</v>
      </c>
      <c r="V6" s="216">
        <v>40</v>
      </c>
      <c r="W6" s="220">
        <f>U6+V6</f>
        <v>76</v>
      </c>
      <c r="X6" s="218">
        <v>41</v>
      </c>
      <c r="Y6" s="221">
        <v>24</v>
      </c>
      <c r="Z6" s="217">
        <f>X6+Y6</f>
        <v>65</v>
      </c>
      <c r="AA6" s="222">
        <v>36</v>
      </c>
      <c r="AB6" s="216">
        <v>24</v>
      </c>
      <c r="AC6" s="217">
        <f>AA6+AB6</f>
        <v>60</v>
      </c>
      <c r="AD6" s="223">
        <v>45</v>
      </c>
      <c r="AE6" s="217">
        <v>43</v>
      </c>
      <c r="AF6" s="218">
        <f>C6+F6+I6+L6+O6+R6+U6+X6+AA6+AD6+AE6</f>
        <v>430</v>
      </c>
      <c r="AG6" s="220">
        <f>D6+G6+J6+M6+P6+S6+V6+Y6+AB6</f>
        <v>423</v>
      </c>
      <c r="AH6" s="210">
        <f>E6+H6+K6+N6+Q6+T6+W6+Z6+AC6+AD6+AE6</f>
        <v>853</v>
      </c>
      <c r="AI6" s="126">
        <f>(AH6/14.5)</f>
        <v>58.827586206896555</v>
      </c>
      <c r="AJ6" s="11">
        <v>3</v>
      </c>
      <c r="AK6" s="7"/>
    </row>
    <row r="7" spans="1:37" ht="30.75" customHeight="1">
      <c r="A7" s="108" t="s">
        <v>90</v>
      </c>
      <c r="B7" s="194" t="s">
        <v>38</v>
      </c>
      <c r="C7" s="227">
        <v>38</v>
      </c>
      <c r="D7" s="226">
        <v>28</v>
      </c>
      <c r="E7" s="258">
        <f t="shared" ref="E7:E46" si="0">C7+D7</f>
        <v>66</v>
      </c>
      <c r="F7" s="225">
        <v>39</v>
      </c>
      <c r="G7" s="224">
        <v>54</v>
      </c>
      <c r="H7" s="258">
        <f t="shared" ref="H7:H46" si="1">F7+G7</f>
        <v>93</v>
      </c>
      <c r="I7" s="225">
        <v>38</v>
      </c>
      <c r="J7" s="224">
        <v>78</v>
      </c>
      <c r="K7" s="217">
        <f t="shared" ref="K7:K46" si="2">I7+J7</f>
        <v>116</v>
      </c>
      <c r="L7" s="225">
        <v>37</v>
      </c>
      <c r="M7" s="226">
        <v>33</v>
      </c>
      <c r="N7" s="217">
        <f t="shared" ref="N7:N46" si="3">L7+M7</f>
        <v>70</v>
      </c>
      <c r="O7" s="225">
        <v>43</v>
      </c>
      <c r="P7" s="109">
        <v>54</v>
      </c>
      <c r="Q7" s="217">
        <f t="shared" ref="Q7:Q46" si="4">O7+P7</f>
        <v>97</v>
      </c>
      <c r="R7" s="225">
        <v>37</v>
      </c>
      <c r="S7" s="109">
        <v>67</v>
      </c>
      <c r="T7" s="217">
        <f t="shared" ref="T7:T46" si="5">R7+S7</f>
        <v>104</v>
      </c>
      <c r="U7" s="225">
        <v>41</v>
      </c>
      <c r="V7" s="109">
        <v>60</v>
      </c>
      <c r="W7" s="220">
        <f t="shared" ref="W7:W46" si="6">U7+V7</f>
        <v>101</v>
      </c>
      <c r="X7" s="225">
        <v>36</v>
      </c>
      <c r="Y7" s="109">
        <v>42</v>
      </c>
      <c r="Z7" s="217">
        <f t="shared" ref="Z7:Z46" si="7">X7+Y7</f>
        <v>78</v>
      </c>
      <c r="AA7" s="227">
        <v>39</v>
      </c>
      <c r="AB7" s="109">
        <v>44</v>
      </c>
      <c r="AC7" s="217">
        <f t="shared" ref="AC7:AC46" si="8">AA7+AB7</f>
        <v>83</v>
      </c>
      <c r="AD7" s="228">
        <v>46</v>
      </c>
      <c r="AE7" s="229">
        <v>47</v>
      </c>
      <c r="AF7" s="218">
        <f t="shared" ref="AF7:AF46" si="9">C7+F7+I7+L7+O7+R7+U7+X7+AA7+AD7+AE7</f>
        <v>441</v>
      </c>
      <c r="AG7" s="220">
        <f t="shared" ref="AG7:AG45" si="10">D7+G7+J7+M7+P7+S7+V7+Y7+AB7</f>
        <v>460</v>
      </c>
      <c r="AH7" s="210">
        <f t="shared" ref="AH7:AH46" si="11">E7+H7+K7+N7+Q7+T7+W7+Z7+AC7+AD7+AE7</f>
        <v>901</v>
      </c>
      <c r="AI7" s="126">
        <f t="shared" ref="AI7:AI46" si="12">(AH7/14.5)</f>
        <v>62.137931034482762</v>
      </c>
      <c r="AJ7" s="11">
        <v>2</v>
      </c>
      <c r="AK7" s="7"/>
    </row>
    <row r="8" spans="1:37" ht="30.75" customHeight="1">
      <c r="A8" s="108" t="s">
        <v>91</v>
      </c>
      <c r="B8" s="106" t="s">
        <v>39</v>
      </c>
      <c r="C8" s="227">
        <v>44</v>
      </c>
      <c r="D8" s="224">
        <v>40</v>
      </c>
      <c r="E8" s="258">
        <f t="shared" si="0"/>
        <v>84</v>
      </c>
      <c r="F8" s="225">
        <v>43</v>
      </c>
      <c r="G8" s="224">
        <v>64</v>
      </c>
      <c r="H8" s="258">
        <v>107</v>
      </c>
      <c r="I8" s="225">
        <v>38</v>
      </c>
      <c r="J8" s="224">
        <v>82</v>
      </c>
      <c r="K8" s="217">
        <f t="shared" si="2"/>
        <v>120</v>
      </c>
      <c r="L8" s="225">
        <v>41</v>
      </c>
      <c r="M8" s="109">
        <v>40</v>
      </c>
      <c r="N8" s="217">
        <f t="shared" si="3"/>
        <v>81</v>
      </c>
      <c r="O8" s="230">
        <v>39</v>
      </c>
      <c r="P8" s="1">
        <v>56</v>
      </c>
      <c r="Q8" s="217">
        <v>95</v>
      </c>
      <c r="R8" s="230">
        <v>39</v>
      </c>
      <c r="S8" s="1">
        <v>69</v>
      </c>
      <c r="T8" s="217">
        <f t="shared" si="5"/>
        <v>108</v>
      </c>
      <c r="U8" s="230">
        <v>42</v>
      </c>
      <c r="V8" s="1">
        <v>56</v>
      </c>
      <c r="W8" s="220">
        <f t="shared" si="6"/>
        <v>98</v>
      </c>
      <c r="X8" s="225">
        <v>39</v>
      </c>
      <c r="Y8" s="109">
        <v>54</v>
      </c>
      <c r="Z8" s="217">
        <f t="shared" si="7"/>
        <v>93</v>
      </c>
      <c r="AA8" s="1">
        <v>38</v>
      </c>
      <c r="AB8" s="1">
        <v>55</v>
      </c>
      <c r="AC8" s="217">
        <f t="shared" si="8"/>
        <v>93</v>
      </c>
      <c r="AD8" s="228">
        <v>43</v>
      </c>
      <c r="AE8" s="229">
        <v>43</v>
      </c>
      <c r="AF8" s="218">
        <f t="shared" si="9"/>
        <v>449</v>
      </c>
      <c r="AG8" s="220">
        <f t="shared" si="10"/>
        <v>516</v>
      </c>
      <c r="AH8" s="210">
        <f t="shared" si="11"/>
        <v>965</v>
      </c>
      <c r="AI8" s="126">
        <f t="shared" si="12"/>
        <v>66.551724137931032</v>
      </c>
      <c r="AJ8" s="11"/>
      <c r="AK8" s="7"/>
    </row>
    <row r="9" spans="1:37" ht="30.75" customHeight="1">
      <c r="A9" s="108" t="s">
        <v>92</v>
      </c>
      <c r="B9" s="106" t="s">
        <v>40</v>
      </c>
      <c r="C9" s="227">
        <v>42</v>
      </c>
      <c r="D9" s="224">
        <v>52</v>
      </c>
      <c r="E9" s="258">
        <f t="shared" si="0"/>
        <v>94</v>
      </c>
      <c r="F9" s="228">
        <v>38</v>
      </c>
      <c r="G9" s="109">
        <v>58</v>
      </c>
      <c r="H9" s="258">
        <f t="shared" si="1"/>
        <v>96</v>
      </c>
      <c r="I9" s="228">
        <v>36</v>
      </c>
      <c r="J9" s="109">
        <v>60</v>
      </c>
      <c r="K9" s="217">
        <f t="shared" si="2"/>
        <v>96</v>
      </c>
      <c r="L9" s="225">
        <v>38</v>
      </c>
      <c r="M9" s="109">
        <v>59</v>
      </c>
      <c r="N9" s="217">
        <f t="shared" si="3"/>
        <v>97</v>
      </c>
      <c r="O9" s="225">
        <v>39</v>
      </c>
      <c r="P9" s="109">
        <v>55</v>
      </c>
      <c r="Q9" s="217">
        <f t="shared" si="4"/>
        <v>94</v>
      </c>
      <c r="R9" s="225">
        <v>37</v>
      </c>
      <c r="S9" s="109">
        <v>51</v>
      </c>
      <c r="T9" s="217">
        <f t="shared" si="5"/>
        <v>88</v>
      </c>
      <c r="U9" s="225">
        <v>40</v>
      </c>
      <c r="V9" s="109">
        <v>45</v>
      </c>
      <c r="W9" s="220">
        <f t="shared" si="6"/>
        <v>85</v>
      </c>
      <c r="X9" s="225">
        <v>37</v>
      </c>
      <c r="Y9" s="109">
        <v>40</v>
      </c>
      <c r="Z9" s="217">
        <f t="shared" si="7"/>
        <v>77</v>
      </c>
      <c r="AA9" s="227">
        <v>35</v>
      </c>
      <c r="AB9" s="109">
        <v>40</v>
      </c>
      <c r="AC9" s="217">
        <f t="shared" si="8"/>
        <v>75</v>
      </c>
      <c r="AD9" s="225">
        <v>44</v>
      </c>
      <c r="AE9" s="231">
        <v>42</v>
      </c>
      <c r="AF9" s="218">
        <f t="shared" si="9"/>
        <v>428</v>
      </c>
      <c r="AG9" s="220">
        <f t="shared" si="10"/>
        <v>460</v>
      </c>
      <c r="AH9" s="210">
        <f t="shared" si="11"/>
        <v>888</v>
      </c>
      <c r="AI9" s="126">
        <f t="shared" si="12"/>
        <v>61.241379310344826</v>
      </c>
      <c r="AJ9" s="11"/>
      <c r="AK9" s="7"/>
    </row>
    <row r="10" spans="1:37" ht="30.75" customHeight="1">
      <c r="A10" s="108" t="s">
        <v>93</v>
      </c>
      <c r="B10" s="106" t="s">
        <v>41</v>
      </c>
      <c r="C10" s="259">
        <v>39</v>
      </c>
      <c r="D10" s="224">
        <v>44</v>
      </c>
      <c r="E10" s="258">
        <f t="shared" si="0"/>
        <v>83</v>
      </c>
      <c r="F10" s="225">
        <v>43</v>
      </c>
      <c r="G10" s="224">
        <v>57</v>
      </c>
      <c r="H10" s="258">
        <f t="shared" si="1"/>
        <v>100</v>
      </c>
      <c r="I10" s="225">
        <v>43</v>
      </c>
      <c r="J10" s="224">
        <v>84</v>
      </c>
      <c r="K10" s="217">
        <f t="shared" si="2"/>
        <v>127</v>
      </c>
      <c r="L10" s="225">
        <v>44</v>
      </c>
      <c r="M10" s="109">
        <v>43</v>
      </c>
      <c r="N10" s="217">
        <f t="shared" si="3"/>
        <v>87</v>
      </c>
      <c r="O10" s="225">
        <v>46</v>
      </c>
      <c r="P10" s="109">
        <v>60</v>
      </c>
      <c r="Q10" s="217">
        <f t="shared" si="4"/>
        <v>106</v>
      </c>
      <c r="R10" s="225">
        <v>42</v>
      </c>
      <c r="S10" s="109">
        <v>55</v>
      </c>
      <c r="T10" s="217">
        <f t="shared" si="5"/>
        <v>97</v>
      </c>
      <c r="U10" s="225">
        <v>43</v>
      </c>
      <c r="V10" s="109">
        <v>55</v>
      </c>
      <c r="W10" s="220">
        <f t="shared" si="6"/>
        <v>98</v>
      </c>
      <c r="X10" s="225">
        <v>43</v>
      </c>
      <c r="Y10" s="109">
        <v>48</v>
      </c>
      <c r="Z10" s="217">
        <f t="shared" si="7"/>
        <v>91</v>
      </c>
      <c r="AA10" s="227">
        <v>42</v>
      </c>
      <c r="AB10" s="109">
        <v>56</v>
      </c>
      <c r="AC10" s="217">
        <f t="shared" si="8"/>
        <v>98</v>
      </c>
      <c r="AD10" s="228">
        <v>45</v>
      </c>
      <c r="AE10" s="229">
        <v>45</v>
      </c>
      <c r="AF10" s="218">
        <f t="shared" si="9"/>
        <v>475</v>
      </c>
      <c r="AG10" s="220">
        <f t="shared" si="10"/>
        <v>502</v>
      </c>
      <c r="AH10" s="210">
        <f t="shared" si="11"/>
        <v>977</v>
      </c>
      <c r="AI10" s="126">
        <f t="shared" si="12"/>
        <v>67.379310344827587</v>
      </c>
      <c r="AJ10" s="11"/>
      <c r="AK10" s="7"/>
    </row>
    <row r="11" spans="1:37" ht="30.75" customHeight="1">
      <c r="A11" s="108" t="s">
        <v>94</v>
      </c>
      <c r="B11" s="194" t="s">
        <v>42</v>
      </c>
      <c r="C11" s="227">
        <v>36</v>
      </c>
      <c r="D11" s="226">
        <v>30</v>
      </c>
      <c r="E11" s="258">
        <f t="shared" si="0"/>
        <v>66</v>
      </c>
      <c r="F11" s="225">
        <v>40</v>
      </c>
      <c r="G11" s="224">
        <v>61</v>
      </c>
      <c r="H11" s="258">
        <f t="shared" si="1"/>
        <v>101</v>
      </c>
      <c r="I11" s="225">
        <v>40</v>
      </c>
      <c r="J11" s="224">
        <v>74</v>
      </c>
      <c r="K11" s="217">
        <f t="shared" si="2"/>
        <v>114</v>
      </c>
      <c r="L11" s="232">
        <v>37</v>
      </c>
      <c r="M11" s="109">
        <v>34</v>
      </c>
      <c r="N11" s="217">
        <f t="shared" si="3"/>
        <v>71</v>
      </c>
      <c r="O11" s="225">
        <v>47</v>
      </c>
      <c r="P11" s="109">
        <v>70</v>
      </c>
      <c r="Q11" s="217">
        <f t="shared" si="4"/>
        <v>117</v>
      </c>
      <c r="R11" s="225">
        <v>39</v>
      </c>
      <c r="S11" s="109">
        <v>66</v>
      </c>
      <c r="T11" s="217">
        <f t="shared" si="5"/>
        <v>105</v>
      </c>
      <c r="U11" s="225">
        <v>41</v>
      </c>
      <c r="V11" s="109">
        <v>53</v>
      </c>
      <c r="W11" s="220">
        <f t="shared" si="6"/>
        <v>94</v>
      </c>
      <c r="X11" s="225">
        <v>43</v>
      </c>
      <c r="Y11" s="109">
        <v>40</v>
      </c>
      <c r="Z11" s="217">
        <f t="shared" si="7"/>
        <v>83</v>
      </c>
      <c r="AA11" s="227">
        <v>39</v>
      </c>
      <c r="AB11" s="109">
        <v>41</v>
      </c>
      <c r="AC11" s="217">
        <v>80</v>
      </c>
      <c r="AD11" s="228">
        <v>46</v>
      </c>
      <c r="AE11" s="229">
        <v>43</v>
      </c>
      <c r="AF11" s="218">
        <f t="shared" si="9"/>
        <v>451</v>
      </c>
      <c r="AG11" s="220">
        <f t="shared" si="10"/>
        <v>469</v>
      </c>
      <c r="AH11" s="210">
        <f t="shared" si="11"/>
        <v>920</v>
      </c>
      <c r="AI11" s="126">
        <f t="shared" si="12"/>
        <v>63.448275862068968</v>
      </c>
      <c r="AJ11" s="11">
        <v>2</v>
      </c>
      <c r="AK11" s="7"/>
    </row>
    <row r="12" spans="1:37" ht="30.75" customHeight="1">
      <c r="A12" s="108" t="s">
        <v>95</v>
      </c>
      <c r="B12" s="106" t="s">
        <v>43</v>
      </c>
      <c r="C12" s="259">
        <v>46</v>
      </c>
      <c r="D12" s="224">
        <v>69</v>
      </c>
      <c r="E12" s="258">
        <f t="shared" si="0"/>
        <v>115</v>
      </c>
      <c r="F12" s="225">
        <v>46</v>
      </c>
      <c r="G12" s="233">
        <v>64</v>
      </c>
      <c r="H12" s="258">
        <f t="shared" si="1"/>
        <v>110</v>
      </c>
      <c r="I12" s="225">
        <v>44</v>
      </c>
      <c r="J12" s="233">
        <v>75</v>
      </c>
      <c r="K12" s="217">
        <f t="shared" si="2"/>
        <v>119</v>
      </c>
      <c r="L12" s="225">
        <v>41</v>
      </c>
      <c r="M12" s="109">
        <v>67</v>
      </c>
      <c r="N12" s="217">
        <f t="shared" si="3"/>
        <v>108</v>
      </c>
      <c r="O12" s="225">
        <v>50</v>
      </c>
      <c r="P12" s="109">
        <v>87</v>
      </c>
      <c r="Q12" s="217">
        <f t="shared" si="4"/>
        <v>137</v>
      </c>
      <c r="R12" s="225">
        <v>40</v>
      </c>
      <c r="S12" s="109">
        <v>73</v>
      </c>
      <c r="T12" s="217">
        <f t="shared" si="5"/>
        <v>113</v>
      </c>
      <c r="U12" s="225">
        <v>44</v>
      </c>
      <c r="V12" s="109">
        <v>63</v>
      </c>
      <c r="W12" s="220">
        <f t="shared" si="6"/>
        <v>107</v>
      </c>
      <c r="X12" s="225">
        <v>43</v>
      </c>
      <c r="Y12" s="109">
        <v>50</v>
      </c>
      <c r="Z12" s="217">
        <f t="shared" si="7"/>
        <v>93</v>
      </c>
      <c r="AA12" s="227">
        <v>42</v>
      </c>
      <c r="AB12" s="109">
        <v>42</v>
      </c>
      <c r="AC12" s="217">
        <f t="shared" si="8"/>
        <v>84</v>
      </c>
      <c r="AD12" s="228">
        <v>45</v>
      </c>
      <c r="AE12" s="229">
        <v>48</v>
      </c>
      <c r="AF12" s="218">
        <f t="shared" si="9"/>
        <v>489</v>
      </c>
      <c r="AG12" s="220">
        <f t="shared" si="10"/>
        <v>590</v>
      </c>
      <c r="AH12" s="210">
        <f t="shared" si="11"/>
        <v>1079</v>
      </c>
      <c r="AI12" s="126">
        <f t="shared" si="12"/>
        <v>74.41379310344827</v>
      </c>
      <c r="AJ12" s="11"/>
      <c r="AK12" s="7"/>
    </row>
    <row r="13" spans="1:37" ht="30.75" customHeight="1">
      <c r="A13" s="108" t="s">
        <v>96</v>
      </c>
      <c r="B13" s="106" t="s">
        <v>44</v>
      </c>
      <c r="C13" s="259">
        <v>44</v>
      </c>
      <c r="D13" s="233">
        <v>78</v>
      </c>
      <c r="E13" s="258">
        <f t="shared" si="0"/>
        <v>122</v>
      </c>
      <c r="F13" s="225">
        <v>42</v>
      </c>
      <c r="G13" s="224">
        <v>81</v>
      </c>
      <c r="H13" s="258">
        <f t="shared" si="1"/>
        <v>123</v>
      </c>
      <c r="I13" s="225">
        <v>45</v>
      </c>
      <c r="J13" s="224">
        <v>88</v>
      </c>
      <c r="K13" s="217">
        <f t="shared" si="2"/>
        <v>133</v>
      </c>
      <c r="L13" s="225">
        <v>47</v>
      </c>
      <c r="M13" s="109">
        <v>91</v>
      </c>
      <c r="N13" s="217">
        <f t="shared" si="3"/>
        <v>138</v>
      </c>
      <c r="O13" s="230">
        <v>49</v>
      </c>
      <c r="P13" s="1">
        <v>65</v>
      </c>
      <c r="Q13" s="217">
        <f t="shared" si="4"/>
        <v>114</v>
      </c>
      <c r="R13" s="230">
        <v>42</v>
      </c>
      <c r="S13" s="1">
        <v>83</v>
      </c>
      <c r="T13" s="217">
        <f t="shared" si="5"/>
        <v>125</v>
      </c>
      <c r="U13" s="230">
        <v>45</v>
      </c>
      <c r="V13" s="1">
        <v>66</v>
      </c>
      <c r="W13" s="220">
        <f t="shared" si="6"/>
        <v>111</v>
      </c>
      <c r="X13" s="225">
        <v>48</v>
      </c>
      <c r="Y13" s="109">
        <v>62</v>
      </c>
      <c r="Z13" s="217">
        <f t="shared" si="7"/>
        <v>110</v>
      </c>
      <c r="AA13" s="1">
        <v>41</v>
      </c>
      <c r="AB13" s="1">
        <v>69</v>
      </c>
      <c r="AC13" s="217">
        <f t="shared" si="8"/>
        <v>110</v>
      </c>
      <c r="AD13" s="228">
        <v>45</v>
      </c>
      <c r="AE13" s="234">
        <v>46</v>
      </c>
      <c r="AF13" s="218">
        <f t="shared" si="9"/>
        <v>494</v>
      </c>
      <c r="AG13" s="220">
        <f t="shared" si="10"/>
        <v>683</v>
      </c>
      <c r="AH13" s="210">
        <f t="shared" si="11"/>
        <v>1177</v>
      </c>
      <c r="AI13" s="126">
        <f t="shared" si="12"/>
        <v>81.172413793103445</v>
      </c>
      <c r="AJ13" s="11"/>
      <c r="AK13" s="7"/>
    </row>
    <row r="14" spans="1:37" ht="30.75" customHeight="1">
      <c r="A14" s="108" t="s">
        <v>97</v>
      </c>
      <c r="B14" s="194" t="s">
        <v>45</v>
      </c>
      <c r="C14" s="259">
        <v>35</v>
      </c>
      <c r="D14" s="226">
        <v>21</v>
      </c>
      <c r="E14" s="258">
        <f t="shared" si="0"/>
        <v>56</v>
      </c>
      <c r="F14" s="225">
        <v>39</v>
      </c>
      <c r="G14" s="224">
        <v>52</v>
      </c>
      <c r="H14" s="258">
        <f t="shared" si="1"/>
        <v>91</v>
      </c>
      <c r="I14" s="225">
        <v>40</v>
      </c>
      <c r="J14" s="224">
        <v>56</v>
      </c>
      <c r="K14" s="217">
        <f t="shared" si="2"/>
        <v>96</v>
      </c>
      <c r="L14" s="225">
        <v>41</v>
      </c>
      <c r="M14" s="109">
        <v>40</v>
      </c>
      <c r="N14" s="217">
        <f t="shared" si="3"/>
        <v>81</v>
      </c>
      <c r="O14" s="225">
        <v>35</v>
      </c>
      <c r="P14" s="109">
        <v>42</v>
      </c>
      <c r="Q14" s="217">
        <f t="shared" si="4"/>
        <v>77</v>
      </c>
      <c r="R14" s="225">
        <v>36</v>
      </c>
      <c r="S14" s="109">
        <v>58</v>
      </c>
      <c r="T14" s="217">
        <f t="shared" si="5"/>
        <v>94</v>
      </c>
      <c r="U14" s="225">
        <v>40</v>
      </c>
      <c r="V14" s="109">
        <v>49</v>
      </c>
      <c r="W14" s="220">
        <f t="shared" si="6"/>
        <v>89</v>
      </c>
      <c r="X14" s="225">
        <v>44</v>
      </c>
      <c r="Y14" s="109">
        <v>45</v>
      </c>
      <c r="Z14" s="217">
        <f t="shared" si="7"/>
        <v>89</v>
      </c>
      <c r="AA14" s="227">
        <v>40</v>
      </c>
      <c r="AB14" s="226">
        <v>26</v>
      </c>
      <c r="AC14" s="217">
        <f t="shared" si="8"/>
        <v>66</v>
      </c>
      <c r="AD14" s="228">
        <v>44</v>
      </c>
      <c r="AE14" s="229">
        <v>38</v>
      </c>
      <c r="AF14" s="218">
        <f t="shared" si="9"/>
        <v>432</v>
      </c>
      <c r="AG14" s="220">
        <f t="shared" si="10"/>
        <v>389</v>
      </c>
      <c r="AH14" s="210">
        <f t="shared" si="11"/>
        <v>821</v>
      </c>
      <c r="AI14" s="126">
        <f t="shared" si="12"/>
        <v>56.620689655172413</v>
      </c>
      <c r="AJ14" s="11">
        <v>2</v>
      </c>
      <c r="AK14" s="7"/>
    </row>
    <row r="15" spans="1:37" ht="30.75" customHeight="1">
      <c r="A15" s="108" t="s">
        <v>98</v>
      </c>
      <c r="B15" s="194" t="s">
        <v>46</v>
      </c>
      <c r="C15" s="260">
        <v>37</v>
      </c>
      <c r="D15" s="226">
        <v>19</v>
      </c>
      <c r="E15" s="258">
        <f t="shared" si="0"/>
        <v>56</v>
      </c>
      <c r="F15" s="261">
        <v>38</v>
      </c>
      <c r="G15" s="235">
        <v>42</v>
      </c>
      <c r="H15" s="258">
        <f t="shared" si="1"/>
        <v>80</v>
      </c>
      <c r="I15" s="243">
        <v>35</v>
      </c>
      <c r="J15" s="235">
        <v>67</v>
      </c>
      <c r="K15" s="217">
        <f t="shared" si="2"/>
        <v>102</v>
      </c>
      <c r="L15" s="236">
        <v>37</v>
      </c>
      <c r="M15" s="226">
        <v>18</v>
      </c>
      <c r="N15" s="217">
        <f t="shared" si="3"/>
        <v>55</v>
      </c>
      <c r="O15" s="236">
        <v>40</v>
      </c>
      <c r="P15" s="235">
        <v>50</v>
      </c>
      <c r="Q15" s="217">
        <f t="shared" si="4"/>
        <v>90</v>
      </c>
      <c r="R15" s="236">
        <v>37</v>
      </c>
      <c r="S15" s="235">
        <v>44</v>
      </c>
      <c r="T15" s="217">
        <f t="shared" si="5"/>
        <v>81</v>
      </c>
      <c r="U15" s="236">
        <v>38</v>
      </c>
      <c r="V15" s="235">
        <v>56</v>
      </c>
      <c r="W15" s="220">
        <f t="shared" si="6"/>
        <v>94</v>
      </c>
      <c r="X15" s="236">
        <v>38</v>
      </c>
      <c r="Y15" s="226">
        <v>23</v>
      </c>
      <c r="Z15" s="217">
        <f t="shared" si="7"/>
        <v>61</v>
      </c>
      <c r="AA15" s="237">
        <v>35</v>
      </c>
      <c r="AB15" s="226">
        <v>24</v>
      </c>
      <c r="AC15" s="217">
        <f t="shared" si="8"/>
        <v>59</v>
      </c>
      <c r="AD15" s="236">
        <v>45</v>
      </c>
      <c r="AE15" s="238">
        <v>36</v>
      </c>
      <c r="AF15" s="218">
        <f t="shared" si="9"/>
        <v>416</v>
      </c>
      <c r="AG15" s="220">
        <f t="shared" si="10"/>
        <v>343</v>
      </c>
      <c r="AH15" s="210">
        <f t="shared" si="11"/>
        <v>759</v>
      </c>
      <c r="AI15" s="126">
        <f t="shared" si="12"/>
        <v>52.344827586206897</v>
      </c>
      <c r="AJ15" s="205">
        <v>4</v>
      </c>
      <c r="AK15" s="7"/>
    </row>
    <row r="16" spans="1:37" ht="30.75" customHeight="1">
      <c r="A16" s="108" t="s">
        <v>99</v>
      </c>
      <c r="B16" s="194" t="s">
        <v>47</v>
      </c>
      <c r="C16" s="259">
        <v>40</v>
      </c>
      <c r="D16" s="226">
        <v>34</v>
      </c>
      <c r="E16" s="258">
        <f t="shared" si="0"/>
        <v>74</v>
      </c>
      <c r="F16" s="225">
        <v>47</v>
      </c>
      <c r="G16" s="224">
        <v>60</v>
      </c>
      <c r="H16" s="258">
        <f t="shared" si="1"/>
        <v>107</v>
      </c>
      <c r="I16" s="225">
        <v>46</v>
      </c>
      <c r="J16" s="224">
        <v>72</v>
      </c>
      <c r="K16" s="217">
        <f t="shared" si="2"/>
        <v>118</v>
      </c>
      <c r="L16" s="225">
        <v>39</v>
      </c>
      <c r="M16" s="109">
        <v>43</v>
      </c>
      <c r="N16" s="217">
        <f t="shared" si="3"/>
        <v>82</v>
      </c>
      <c r="O16" s="225">
        <v>38</v>
      </c>
      <c r="P16" s="109">
        <v>28</v>
      </c>
      <c r="Q16" s="217">
        <f t="shared" si="4"/>
        <v>66</v>
      </c>
      <c r="R16" s="225">
        <v>41</v>
      </c>
      <c r="S16" s="109">
        <v>50</v>
      </c>
      <c r="T16" s="217">
        <v>91</v>
      </c>
      <c r="U16" s="225">
        <v>38</v>
      </c>
      <c r="V16" s="109">
        <v>55</v>
      </c>
      <c r="W16" s="220">
        <f t="shared" si="6"/>
        <v>93</v>
      </c>
      <c r="X16" s="225">
        <v>41</v>
      </c>
      <c r="Y16" s="109">
        <v>25</v>
      </c>
      <c r="Z16" s="217">
        <f t="shared" si="7"/>
        <v>66</v>
      </c>
      <c r="AA16" s="227">
        <v>40</v>
      </c>
      <c r="AB16" s="109">
        <v>51</v>
      </c>
      <c r="AC16" s="217">
        <f t="shared" si="8"/>
        <v>91</v>
      </c>
      <c r="AD16" s="228">
        <v>46</v>
      </c>
      <c r="AE16" s="229">
        <v>45</v>
      </c>
      <c r="AF16" s="218">
        <f t="shared" si="9"/>
        <v>461</v>
      </c>
      <c r="AG16" s="220">
        <f t="shared" si="10"/>
        <v>418</v>
      </c>
      <c r="AH16" s="210">
        <f t="shared" si="11"/>
        <v>879</v>
      </c>
      <c r="AI16" s="126">
        <f t="shared" si="12"/>
        <v>60.620689655172413</v>
      </c>
      <c r="AJ16" s="11">
        <v>3</v>
      </c>
      <c r="AK16" s="7"/>
    </row>
    <row r="17" spans="1:37" ht="30.75" customHeight="1">
      <c r="A17" s="108" t="s">
        <v>100</v>
      </c>
      <c r="B17" s="194" t="s">
        <v>48</v>
      </c>
      <c r="C17" s="262">
        <v>40</v>
      </c>
      <c r="D17" s="233">
        <v>40</v>
      </c>
      <c r="E17" s="258">
        <f t="shared" si="0"/>
        <v>80</v>
      </c>
      <c r="F17" s="263">
        <v>43</v>
      </c>
      <c r="G17" s="224">
        <v>43</v>
      </c>
      <c r="H17" s="258">
        <f t="shared" si="1"/>
        <v>86</v>
      </c>
      <c r="I17" s="225">
        <v>40</v>
      </c>
      <c r="J17" s="224">
        <v>60</v>
      </c>
      <c r="K17" s="217">
        <f t="shared" si="2"/>
        <v>100</v>
      </c>
      <c r="L17" s="225">
        <v>35</v>
      </c>
      <c r="M17" s="233">
        <v>42</v>
      </c>
      <c r="N17" s="217">
        <f t="shared" si="3"/>
        <v>77</v>
      </c>
      <c r="O17" s="225">
        <v>39</v>
      </c>
      <c r="P17" s="109">
        <v>43</v>
      </c>
      <c r="Q17" s="217">
        <f t="shared" si="4"/>
        <v>82</v>
      </c>
      <c r="R17" s="225">
        <v>37</v>
      </c>
      <c r="S17" s="109">
        <v>56</v>
      </c>
      <c r="T17" s="217">
        <f t="shared" si="5"/>
        <v>93</v>
      </c>
      <c r="U17" s="225">
        <v>40</v>
      </c>
      <c r="V17" s="109">
        <v>52</v>
      </c>
      <c r="W17" s="220">
        <f t="shared" si="6"/>
        <v>92</v>
      </c>
      <c r="X17" s="225">
        <v>38</v>
      </c>
      <c r="Y17" s="109">
        <v>31</v>
      </c>
      <c r="Z17" s="217">
        <f t="shared" si="7"/>
        <v>69</v>
      </c>
      <c r="AA17" s="227">
        <v>38</v>
      </c>
      <c r="AB17" s="226">
        <v>26</v>
      </c>
      <c r="AC17" s="217">
        <f t="shared" si="8"/>
        <v>64</v>
      </c>
      <c r="AD17" s="228">
        <v>46</v>
      </c>
      <c r="AE17" s="229">
        <v>46</v>
      </c>
      <c r="AF17" s="218">
        <f t="shared" si="9"/>
        <v>442</v>
      </c>
      <c r="AG17" s="220">
        <f t="shared" si="10"/>
        <v>393</v>
      </c>
      <c r="AH17" s="210">
        <f t="shared" si="11"/>
        <v>835</v>
      </c>
      <c r="AI17" s="126">
        <f t="shared" si="12"/>
        <v>57.586206896551722</v>
      </c>
      <c r="AJ17" s="11">
        <v>2</v>
      </c>
      <c r="AK17" s="7"/>
    </row>
    <row r="18" spans="1:37" ht="30.75" customHeight="1">
      <c r="A18" s="108" t="s">
        <v>101</v>
      </c>
      <c r="B18" s="106" t="s">
        <v>49</v>
      </c>
      <c r="C18" s="259">
        <v>41</v>
      </c>
      <c r="D18" s="224">
        <v>52</v>
      </c>
      <c r="E18" s="258">
        <f t="shared" si="0"/>
        <v>93</v>
      </c>
      <c r="F18" s="225">
        <v>41</v>
      </c>
      <c r="G18" s="224">
        <v>73</v>
      </c>
      <c r="H18" s="258">
        <f t="shared" si="1"/>
        <v>114</v>
      </c>
      <c r="I18" s="225">
        <v>39</v>
      </c>
      <c r="J18" s="224">
        <v>82</v>
      </c>
      <c r="K18" s="217">
        <f t="shared" si="2"/>
        <v>121</v>
      </c>
      <c r="L18" s="225">
        <v>39</v>
      </c>
      <c r="M18" s="109">
        <v>55</v>
      </c>
      <c r="N18" s="217">
        <f t="shared" si="3"/>
        <v>94</v>
      </c>
      <c r="O18" s="225">
        <v>40</v>
      </c>
      <c r="P18" s="109">
        <v>64</v>
      </c>
      <c r="Q18" s="217">
        <f t="shared" si="4"/>
        <v>104</v>
      </c>
      <c r="R18" s="225">
        <v>39</v>
      </c>
      <c r="S18" s="109">
        <v>63</v>
      </c>
      <c r="T18" s="217">
        <f t="shared" si="5"/>
        <v>102</v>
      </c>
      <c r="U18" s="225">
        <v>39</v>
      </c>
      <c r="V18" s="109">
        <v>62</v>
      </c>
      <c r="W18" s="220">
        <f t="shared" si="6"/>
        <v>101</v>
      </c>
      <c r="X18" s="225">
        <v>42</v>
      </c>
      <c r="Y18" s="109">
        <v>46</v>
      </c>
      <c r="Z18" s="217">
        <f t="shared" si="7"/>
        <v>88</v>
      </c>
      <c r="AA18" s="227">
        <v>42</v>
      </c>
      <c r="AB18" s="109">
        <v>41</v>
      </c>
      <c r="AC18" s="217">
        <f t="shared" si="8"/>
        <v>83</v>
      </c>
      <c r="AD18" s="228">
        <v>44</v>
      </c>
      <c r="AE18" s="229">
        <v>45</v>
      </c>
      <c r="AF18" s="218">
        <f t="shared" si="9"/>
        <v>451</v>
      </c>
      <c r="AG18" s="220">
        <f t="shared" si="10"/>
        <v>538</v>
      </c>
      <c r="AH18" s="210">
        <f t="shared" si="11"/>
        <v>989</v>
      </c>
      <c r="AI18" s="126">
        <f t="shared" si="12"/>
        <v>68.206896551724142</v>
      </c>
      <c r="AJ18" s="11"/>
      <c r="AK18" s="7"/>
    </row>
    <row r="19" spans="1:37" ht="30.75" customHeight="1">
      <c r="A19" s="108" t="s">
        <v>102</v>
      </c>
      <c r="B19" s="106" t="s">
        <v>50</v>
      </c>
      <c r="C19" s="259">
        <v>41</v>
      </c>
      <c r="D19" s="224">
        <v>45</v>
      </c>
      <c r="E19" s="258">
        <f t="shared" si="0"/>
        <v>86</v>
      </c>
      <c r="F19" s="225">
        <v>41</v>
      </c>
      <c r="G19" s="224">
        <v>66</v>
      </c>
      <c r="H19" s="258">
        <f t="shared" si="1"/>
        <v>107</v>
      </c>
      <c r="I19" s="225">
        <v>40</v>
      </c>
      <c r="J19" s="224">
        <v>80</v>
      </c>
      <c r="K19" s="217">
        <f t="shared" si="2"/>
        <v>120</v>
      </c>
      <c r="L19" s="225">
        <v>41</v>
      </c>
      <c r="M19" s="109">
        <v>54</v>
      </c>
      <c r="N19" s="217">
        <f t="shared" si="3"/>
        <v>95</v>
      </c>
      <c r="O19" s="225">
        <v>44</v>
      </c>
      <c r="P19" s="109">
        <v>82</v>
      </c>
      <c r="Q19" s="217">
        <f t="shared" si="4"/>
        <v>126</v>
      </c>
      <c r="R19" s="225">
        <v>41</v>
      </c>
      <c r="S19" s="109">
        <v>58</v>
      </c>
      <c r="T19" s="217">
        <f t="shared" si="5"/>
        <v>99</v>
      </c>
      <c r="U19" s="225">
        <v>41</v>
      </c>
      <c r="V19" s="109">
        <v>43</v>
      </c>
      <c r="W19" s="220">
        <f t="shared" si="6"/>
        <v>84</v>
      </c>
      <c r="X19" s="225">
        <v>43</v>
      </c>
      <c r="Y19" s="109">
        <v>51</v>
      </c>
      <c r="Z19" s="217">
        <f t="shared" si="7"/>
        <v>94</v>
      </c>
      <c r="AA19" s="227">
        <v>39</v>
      </c>
      <c r="AB19" s="109">
        <v>40</v>
      </c>
      <c r="AC19" s="217">
        <f t="shared" si="8"/>
        <v>79</v>
      </c>
      <c r="AD19" s="228">
        <v>43</v>
      </c>
      <c r="AE19" s="229">
        <v>47</v>
      </c>
      <c r="AF19" s="218">
        <f t="shared" si="9"/>
        <v>461</v>
      </c>
      <c r="AG19" s="220">
        <f t="shared" si="10"/>
        <v>519</v>
      </c>
      <c r="AH19" s="210">
        <f t="shared" si="11"/>
        <v>980</v>
      </c>
      <c r="AI19" s="126">
        <f t="shared" si="12"/>
        <v>67.58620689655173</v>
      </c>
      <c r="AJ19" s="11"/>
      <c r="AK19" s="7"/>
    </row>
    <row r="20" spans="1:37" ht="30.75" customHeight="1">
      <c r="A20" s="108" t="s">
        <v>103</v>
      </c>
      <c r="B20" s="106" t="s">
        <v>51</v>
      </c>
      <c r="C20" s="259">
        <v>45</v>
      </c>
      <c r="D20" s="233">
        <v>63</v>
      </c>
      <c r="E20" s="258">
        <f t="shared" si="0"/>
        <v>108</v>
      </c>
      <c r="F20" s="225">
        <v>46</v>
      </c>
      <c r="G20" s="224">
        <v>71</v>
      </c>
      <c r="H20" s="258">
        <f t="shared" si="1"/>
        <v>117</v>
      </c>
      <c r="I20" s="225">
        <v>44</v>
      </c>
      <c r="J20" s="224">
        <v>89</v>
      </c>
      <c r="K20" s="217">
        <f t="shared" si="2"/>
        <v>133</v>
      </c>
      <c r="L20" s="225">
        <v>45</v>
      </c>
      <c r="M20" s="109">
        <v>78</v>
      </c>
      <c r="N20" s="217">
        <f t="shared" si="3"/>
        <v>123</v>
      </c>
      <c r="O20" s="230">
        <v>48</v>
      </c>
      <c r="P20" s="1">
        <v>76</v>
      </c>
      <c r="Q20" s="217">
        <f t="shared" si="4"/>
        <v>124</v>
      </c>
      <c r="R20" s="230">
        <v>43</v>
      </c>
      <c r="S20" s="1">
        <v>79</v>
      </c>
      <c r="T20" s="217">
        <f t="shared" si="5"/>
        <v>122</v>
      </c>
      <c r="U20" s="230">
        <v>47</v>
      </c>
      <c r="V20" s="1">
        <v>59</v>
      </c>
      <c r="W20" s="220">
        <f t="shared" si="6"/>
        <v>106</v>
      </c>
      <c r="X20" s="225">
        <v>47</v>
      </c>
      <c r="Y20" s="109">
        <v>70</v>
      </c>
      <c r="Z20" s="217">
        <f t="shared" si="7"/>
        <v>117</v>
      </c>
      <c r="AA20" s="1">
        <v>45</v>
      </c>
      <c r="AB20" s="1">
        <v>57</v>
      </c>
      <c r="AC20" s="217">
        <f t="shared" si="8"/>
        <v>102</v>
      </c>
      <c r="AD20" s="228">
        <v>47</v>
      </c>
      <c r="AE20" s="229">
        <v>47</v>
      </c>
      <c r="AF20" s="218">
        <f t="shared" si="9"/>
        <v>504</v>
      </c>
      <c r="AG20" s="220">
        <f t="shared" si="10"/>
        <v>642</v>
      </c>
      <c r="AH20" s="210">
        <f t="shared" si="11"/>
        <v>1146</v>
      </c>
      <c r="AI20" s="126">
        <f t="shared" si="12"/>
        <v>79.034482758620683</v>
      </c>
      <c r="AJ20" s="11"/>
      <c r="AK20" s="7"/>
    </row>
    <row r="21" spans="1:37" ht="30.75" customHeight="1">
      <c r="A21" s="108" t="s">
        <v>104</v>
      </c>
      <c r="B21" s="106" t="s">
        <v>52</v>
      </c>
      <c r="C21" s="264">
        <v>41</v>
      </c>
      <c r="D21" s="239">
        <v>55</v>
      </c>
      <c r="E21" s="258">
        <f t="shared" si="0"/>
        <v>96</v>
      </c>
      <c r="F21" s="240">
        <v>41</v>
      </c>
      <c r="G21" s="239">
        <v>49</v>
      </c>
      <c r="H21" s="258">
        <f t="shared" si="1"/>
        <v>90</v>
      </c>
      <c r="I21" s="240">
        <v>42</v>
      </c>
      <c r="J21" s="239">
        <v>68</v>
      </c>
      <c r="K21" s="217">
        <f t="shared" si="2"/>
        <v>110</v>
      </c>
      <c r="L21" s="240">
        <v>41</v>
      </c>
      <c r="M21" s="239">
        <v>41</v>
      </c>
      <c r="N21" s="217">
        <f t="shared" si="3"/>
        <v>82</v>
      </c>
      <c r="O21" s="240">
        <v>49</v>
      </c>
      <c r="P21" s="239">
        <v>48</v>
      </c>
      <c r="Q21" s="217">
        <v>97</v>
      </c>
      <c r="R21" s="240">
        <v>40</v>
      </c>
      <c r="S21" s="239">
        <v>58</v>
      </c>
      <c r="T21" s="217">
        <f t="shared" si="5"/>
        <v>98</v>
      </c>
      <c r="U21" s="240">
        <v>43</v>
      </c>
      <c r="V21" s="239">
        <v>57</v>
      </c>
      <c r="W21" s="220">
        <f t="shared" si="6"/>
        <v>100</v>
      </c>
      <c r="X21" s="240">
        <v>41</v>
      </c>
      <c r="Y21" s="239">
        <v>42</v>
      </c>
      <c r="Z21" s="217">
        <f t="shared" si="7"/>
        <v>83</v>
      </c>
      <c r="AA21" s="241">
        <v>42</v>
      </c>
      <c r="AB21" s="239">
        <v>48</v>
      </c>
      <c r="AC21" s="217">
        <f t="shared" si="8"/>
        <v>90</v>
      </c>
      <c r="AD21" s="195">
        <v>44</v>
      </c>
      <c r="AE21" s="196">
        <v>47</v>
      </c>
      <c r="AF21" s="218">
        <f t="shared" si="9"/>
        <v>471</v>
      </c>
      <c r="AG21" s="220">
        <f t="shared" si="10"/>
        <v>466</v>
      </c>
      <c r="AH21" s="210">
        <f t="shared" si="11"/>
        <v>937</v>
      </c>
      <c r="AI21" s="126">
        <f t="shared" si="12"/>
        <v>64.620689655172413</v>
      </c>
      <c r="AJ21" s="206"/>
      <c r="AK21" s="7"/>
    </row>
    <row r="22" spans="1:37" ht="30.75" customHeight="1">
      <c r="A22" s="108" t="s">
        <v>105</v>
      </c>
      <c r="B22" s="106" t="s">
        <v>53</v>
      </c>
      <c r="C22" s="259">
        <v>40</v>
      </c>
      <c r="D22" s="224">
        <v>55</v>
      </c>
      <c r="E22" s="258">
        <f t="shared" si="0"/>
        <v>95</v>
      </c>
      <c r="F22" s="225">
        <v>41</v>
      </c>
      <c r="G22" s="224">
        <v>53</v>
      </c>
      <c r="H22" s="258">
        <f t="shared" si="1"/>
        <v>94</v>
      </c>
      <c r="I22" s="225">
        <v>39</v>
      </c>
      <c r="J22" s="224">
        <v>77</v>
      </c>
      <c r="K22" s="217">
        <f t="shared" si="2"/>
        <v>116</v>
      </c>
      <c r="L22" s="225">
        <v>37</v>
      </c>
      <c r="M22" s="109">
        <v>40</v>
      </c>
      <c r="N22" s="217">
        <f t="shared" si="3"/>
        <v>77</v>
      </c>
      <c r="O22" s="230">
        <v>46</v>
      </c>
      <c r="P22" s="1">
        <v>47</v>
      </c>
      <c r="Q22" s="217">
        <f t="shared" si="4"/>
        <v>93</v>
      </c>
      <c r="R22" s="230">
        <v>39</v>
      </c>
      <c r="S22" s="1">
        <v>47</v>
      </c>
      <c r="T22" s="217">
        <f t="shared" si="5"/>
        <v>86</v>
      </c>
      <c r="U22" s="230">
        <v>39</v>
      </c>
      <c r="V22" s="1">
        <v>53</v>
      </c>
      <c r="W22" s="220">
        <f t="shared" si="6"/>
        <v>92</v>
      </c>
      <c r="X22" s="225">
        <v>37</v>
      </c>
      <c r="Y22" s="109">
        <v>48</v>
      </c>
      <c r="Z22" s="217">
        <f t="shared" si="7"/>
        <v>85</v>
      </c>
      <c r="AA22" s="1">
        <v>39</v>
      </c>
      <c r="AB22" s="1">
        <v>49</v>
      </c>
      <c r="AC22" s="217">
        <f t="shared" si="8"/>
        <v>88</v>
      </c>
      <c r="AD22" s="228">
        <v>44</v>
      </c>
      <c r="AE22" s="229">
        <v>46</v>
      </c>
      <c r="AF22" s="218">
        <f t="shared" si="9"/>
        <v>447</v>
      </c>
      <c r="AG22" s="220">
        <f t="shared" si="10"/>
        <v>469</v>
      </c>
      <c r="AH22" s="210">
        <f t="shared" si="11"/>
        <v>916</v>
      </c>
      <c r="AI22" s="126">
        <f t="shared" si="12"/>
        <v>63.172413793103445</v>
      </c>
      <c r="AJ22" s="11"/>
      <c r="AK22" s="7"/>
    </row>
    <row r="23" spans="1:37" ht="30.75" customHeight="1">
      <c r="A23" s="108" t="s">
        <v>106</v>
      </c>
      <c r="B23" s="106" t="s">
        <v>54</v>
      </c>
      <c r="C23" s="259">
        <v>35</v>
      </c>
      <c r="D23" s="224">
        <v>43</v>
      </c>
      <c r="E23" s="258">
        <f t="shared" si="0"/>
        <v>78</v>
      </c>
      <c r="F23" s="225">
        <v>35</v>
      </c>
      <c r="G23" s="224">
        <v>40</v>
      </c>
      <c r="H23" s="258">
        <f t="shared" si="1"/>
        <v>75</v>
      </c>
      <c r="I23" s="225">
        <v>38</v>
      </c>
      <c r="J23" s="224">
        <v>58</v>
      </c>
      <c r="K23" s="217">
        <f t="shared" si="2"/>
        <v>96</v>
      </c>
      <c r="L23" s="225">
        <v>36</v>
      </c>
      <c r="M23" s="109">
        <v>45</v>
      </c>
      <c r="N23" s="217">
        <f t="shared" si="3"/>
        <v>81</v>
      </c>
      <c r="O23" s="225">
        <v>39</v>
      </c>
      <c r="P23" s="109">
        <v>51</v>
      </c>
      <c r="Q23" s="217">
        <f t="shared" si="4"/>
        <v>90</v>
      </c>
      <c r="R23" s="225">
        <v>35</v>
      </c>
      <c r="S23" s="109">
        <v>40</v>
      </c>
      <c r="T23" s="217">
        <f t="shared" si="5"/>
        <v>75</v>
      </c>
      <c r="U23" s="225">
        <v>37</v>
      </c>
      <c r="V23" s="109">
        <v>40</v>
      </c>
      <c r="W23" s="220">
        <f t="shared" si="6"/>
        <v>77</v>
      </c>
      <c r="X23" s="225">
        <v>35</v>
      </c>
      <c r="Y23" s="109">
        <v>40</v>
      </c>
      <c r="Z23" s="217">
        <f t="shared" si="7"/>
        <v>75</v>
      </c>
      <c r="AA23" s="227">
        <v>36</v>
      </c>
      <c r="AB23" s="109">
        <v>40</v>
      </c>
      <c r="AC23" s="217">
        <f t="shared" si="8"/>
        <v>76</v>
      </c>
      <c r="AD23" s="228">
        <v>44</v>
      </c>
      <c r="AE23" s="229">
        <v>44</v>
      </c>
      <c r="AF23" s="218">
        <f t="shared" si="9"/>
        <v>414</v>
      </c>
      <c r="AG23" s="220">
        <f t="shared" si="10"/>
        <v>397</v>
      </c>
      <c r="AH23" s="210">
        <f t="shared" si="11"/>
        <v>811</v>
      </c>
      <c r="AI23" s="126">
        <f t="shared" si="12"/>
        <v>55.931034482758619</v>
      </c>
      <c r="AJ23" s="11"/>
      <c r="AK23" s="7"/>
    </row>
    <row r="24" spans="1:37" ht="30.75" customHeight="1">
      <c r="A24" s="108" t="s">
        <v>107</v>
      </c>
      <c r="B24" s="194" t="s">
        <v>55</v>
      </c>
      <c r="C24" s="259">
        <v>38</v>
      </c>
      <c r="D24" s="224">
        <v>46</v>
      </c>
      <c r="E24" s="258">
        <f t="shared" si="0"/>
        <v>84</v>
      </c>
      <c r="F24" s="225">
        <v>42</v>
      </c>
      <c r="G24" s="224">
        <v>41</v>
      </c>
      <c r="H24" s="258">
        <f t="shared" si="1"/>
        <v>83</v>
      </c>
      <c r="I24" s="225">
        <v>40</v>
      </c>
      <c r="J24" s="224">
        <v>66</v>
      </c>
      <c r="K24" s="217">
        <f t="shared" si="2"/>
        <v>106</v>
      </c>
      <c r="L24" s="225">
        <v>38</v>
      </c>
      <c r="M24" s="109">
        <v>50</v>
      </c>
      <c r="N24" s="217">
        <f t="shared" si="3"/>
        <v>88</v>
      </c>
      <c r="O24" s="225">
        <v>41</v>
      </c>
      <c r="P24" s="109">
        <v>57</v>
      </c>
      <c r="Q24" s="217">
        <f t="shared" si="4"/>
        <v>98</v>
      </c>
      <c r="R24" s="225">
        <v>35</v>
      </c>
      <c r="S24" s="109">
        <v>54</v>
      </c>
      <c r="T24" s="217">
        <f t="shared" si="5"/>
        <v>89</v>
      </c>
      <c r="U24" s="225">
        <v>38</v>
      </c>
      <c r="V24" s="109">
        <v>52</v>
      </c>
      <c r="W24" s="220">
        <f t="shared" si="6"/>
        <v>90</v>
      </c>
      <c r="X24" s="225">
        <v>43</v>
      </c>
      <c r="Y24" s="109">
        <v>58</v>
      </c>
      <c r="Z24" s="217">
        <f t="shared" si="7"/>
        <v>101</v>
      </c>
      <c r="AA24" s="227">
        <v>42</v>
      </c>
      <c r="AB24" s="226">
        <v>29</v>
      </c>
      <c r="AC24" s="217">
        <f t="shared" si="8"/>
        <v>71</v>
      </c>
      <c r="AD24" s="228">
        <v>40</v>
      </c>
      <c r="AE24" s="229">
        <v>45</v>
      </c>
      <c r="AF24" s="218">
        <f t="shared" si="9"/>
        <v>442</v>
      </c>
      <c r="AG24" s="220">
        <f t="shared" si="10"/>
        <v>453</v>
      </c>
      <c r="AH24" s="210">
        <f t="shared" si="11"/>
        <v>895</v>
      </c>
      <c r="AI24" s="126">
        <f t="shared" si="12"/>
        <v>61.724137931034484</v>
      </c>
      <c r="AJ24" s="11">
        <v>1</v>
      </c>
      <c r="AK24" s="7"/>
    </row>
    <row r="25" spans="1:37" ht="30.75" customHeight="1">
      <c r="A25" s="108" t="s">
        <v>108</v>
      </c>
      <c r="B25" s="106" t="s">
        <v>56</v>
      </c>
      <c r="C25" s="259">
        <v>41</v>
      </c>
      <c r="D25" s="224">
        <v>55</v>
      </c>
      <c r="E25" s="258">
        <f t="shared" si="0"/>
        <v>96</v>
      </c>
      <c r="F25" s="225">
        <v>43</v>
      </c>
      <c r="G25" s="224">
        <v>58</v>
      </c>
      <c r="H25" s="258">
        <f t="shared" si="1"/>
        <v>101</v>
      </c>
      <c r="I25" s="225">
        <v>43</v>
      </c>
      <c r="J25" s="224">
        <v>70</v>
      </c>
      <c r="K25" s="217">
        <f t="shared" si="2"/>
        <v>113</v>
      </c>
      <c r="L25" s="225">
        <v>38</v>
      </c>
      <c r="M25" s="109">
        <v>40</v>
      </c>
      <c r="N25" s="217">
        <f t="shared" si="3"/>
        <v>78</v>
      </c>
      <c r="O25" s="225">
        <v>37</v>
      </c>
      <c r="P25" s="109">
        <v>53</v>
      </c>
      <c r="Q25" s="217">
        <f t="shared" si="4"/>
        <v>90</v>
      </c>
      <c r="R25" s="225">
        <v>42</v>
      </c>
      <c r="S25" s="109">
        <v>46</v>
      </c>
      <c r="T25" s="217">
        <f t="shared" si="5"/>
        <v>88</v>
      </c>
      <c r="U25" s="225">
        <v>38</v>
      </c>
      <c r="V25" s="109">
        <v>47</v>
      </c>
      <c r="W25" s="220">
        <f t="shared" si="6"/>
        <v>85</v>
      </c>
      <c r="X25" s="225">
        <v>40</v>
      </c>
      <c r="Y25" s="109">
        <v>43</v>
      </c>
      <c r="Z25" s="217">
        <f t="shared" si="7"/>
        <v>83</v>
      </c>
      <c r="AA25" s="227">
        <v>41</v>
      </c>
      <c r="AB25" s="109">
        <v>40</v>
      </c>
      <c r="AC25" s="217">
        <f t="shared" si="8"/>
        <v>81</v>
      </c>
      <c r="AD25" s="225">
        <v>44</v>
      </c>
      <c r="AE25" s="229">
        <v>44</v>
      </c>
      <c r="AF25" s="218">
        <f t="shared" si="9"/>
        <v>451</v>
      </c>
      <c r="AG25" s="220">
        <f t="shared" si="10"/>
        <v>452</v>
      </c>
      <c r="AH25" s="210">
        <f t="shared" si="11"/>
        <v>903</v>
      </c>
      <c r="AI25" s="126">
        <f t="shared" si="12"/>
        <v>62.275862068965516</v>
      </c>
      <c r="AJ25" s="11"/>
      <c r="AK25" s="7"/>
    </row>
    <row r="26" spans="1:37" ht="30.75" customHeight="1">
      <c r="A26" s="108" t="s">
        <v>109</v>
      </c>
      <c r="B26" s="106" t="s">
        <v>57</v>
      </c>
      <c r="C26" s="259">
        <v>39</v>
      </c>
      <c r="D26" s="224">
        <v>69</v>
      </c>
      <c r="E26" s="258">
        <f t="shared" si="0"/>
        <v>108</v>
      </c>
      <c r="F26" s="225">
        <v>44</v>
      </c>
      <c r="G26" s="224">
        <v>69</v>
      </c>
      <c r="H26" s="258">
        <f t="shared" si="1"/>
        <v>113</v>
      </c>
      <c r="I26" s="225">
        <v>41</v>
      </c>
      <c r="J26" s="224">
        <v>76</v>
      </c>
      <c r="K26" s="217">
        <f t="shared" si="2"/>
        <v>117</v>
      </c>
      <c r="L26" s="225">
        <v>38</v>
      </c>
      <c r="M26" s="109">
        <v>63</v>
      </c>
      <c r="N26" s="217">
        <f t="shared" si="3"/>
        <v>101</v>
      </c>
      <c r="O26" s="230">
        <v>44</v>
      </c>
      <c r="P26" s="1">
        <v>60</v>
      </c>
      <c r="Q26" s="217">
        <f t="shared" si="4"/>
        <v>104</v>
      </c>
      <c r="R26" s="230">
        <v>39</v>
      </c>
      <c r="S26" s="1">
        <v>59</v>
      </c>
      <c r="T26" s="217">
        <f t="shared" si="5"/>
        <v>98</v>
      </c>
      <c r="U26" s="230">
        <v>44</v>
      </c>
      <c r="V26" s="1">
        <v>58</v>
      </c>
      <c r="W26" s="220">
        <f t="shared" si="6"/>
        <v>102</v>
      </c>
      <c r="X26" s="225">
        <v>41</v>
      </c>
      <c r="Y26" s="109">
        <v>46</v>
      </c>
      <c r="Z26" s="217">
        <f t="shared" si="7"/>
        <v>87</v>
      </c>
      <c r="AA26" s="1">
        <v>40</v>
      </c>
      <c r="AB26" s="1">
        <v>40</v>
      </c>
      <c r="AC26" s="217">
        <f t="shared" si="8"/>
        <v>80</v>
      </c>
      <c r="AD26" s="225">
        <v>46</v>
      </c>
      <c r="AE26" s="229">
        <v>47</v>
      </c>
      <c r="AF26" s="218">
        <f t="shared" si="9"/>
        <v>463</v>
      </c>
      <c r="AG26" s="220">
        <f t="shared" si="10"/>
        <v>540</v>
      </c>
      <c r="AH26" s="210">
        <f t="shared" si="11"/>
        <v>1003</v>
      </c>
      <c r="AI26" s="126">
        <f t="shared" si="12"/>
        <v>69.172413793103445</v>
      </c>
      <c r="AJ26" s="11"/>
      <c r="AK26" s="7"/>
    </row>
    <row r="27" spans="1:37" ht="30.75" customHeight="1">
      <c r="A27" s="108" t="s">
        <v>110</v>
      </c>
      <c r="B27" s="106" t="s">
        <v>58</v>
      </c>
      <c r="C27" s="259">
        <v>44</v>
      </c>
      <c r="D27" s="224">
        <v>69</v>
      </c>
      <c r="E27" s="258">
        <f t="shared" si="0"/>
        <v>113</v>
      </c>
      <c r="F27" s="225">
        <v>46</v>
      </c>
      <c r="G27" s="224">
        <v>64</v>
      </c>
      <c r="H27" s="258">
        <f t="shared" si="1"/>
        <v>110</v>
      </c>
      <c r="I27" s="225">
        <v>45</v>
      </c>
      <c r="J27" s="224">
        <v>82</v>
      </c>
      <c r="K27" s="217">
        <f t="shared" si="2"/>
        <v>127</v>
      </c>
      <c r="L27" s="225">
        <v>40</v>
      </c>
      <c r="M27" s="109">
        <v>47</v>
      </c>
      <c r="N27" s="217">
        <f t="shared" si="3"/>
        <v>87</v>
      </c>
      <c r="O27" s="225">
        <v>46</v>
      </c>
      <c r="P27" s="109">
        <v>51</v>
      </c>
      <c r="Q27" s="217">
        <f t="shared" si="4"/>
        <v>97</v>
      </c>
      <c r="R27" s="225">
        <v>42</v>
      </c>
      <c r="S27" s="109">
        <v>65</v>
      </c>
      <c r="T27" s="217">
        <f t="shared" si="5"/>
        <v>107</v>
      </c>
      <c r="U27" s="225">
        <v>48</v>
      </c>
      <c r="V27" s="109">
        <v>61</v>
      </c>
      <c r="W27" s="220">
        <f t="shared" si="6"/>
        <v>109</v>
      </c>
      <c r="X27" s="225">
        <v>44</v>
      </c>
      <c r="Y27" s="109">
        <v>55</v>
      </c>
      <c r="Z27" s="217">
        <f t="shared" si="7"/>
        <v>99</v>
      </c>
      <c r="AA27" s="227">
        <v>43</v>
      </c>
      <c r="AB27" s="109">
        <v>56</v>
      </c>
      <c r="AC27" s="217">
        <f t="shared" si="8"/>
        <v>99</v>
      </c>
      <c r="AD27" s="225">
        <v>46</v>
      </c>
      <c r="AE27" s="229">
        <v>47</v>
      </c>
      <c r="AF27" s="218">
        <f t="shared" si="9"/>
        <v>491</v>
      </c>
      <c r="AG27" s="220">
        <f t="shared" si="10"/>
        <v>550</v>
      </c>
      <c r="AH27" s="210">
        <f t="shared" si="11"/>
        <v>1041</v>
      </c>
      <c r="AI27" s="126">
        <f t="shared" si="12"/>
        <v>71.793103448275858</v>
      </c>
      <c r="AJ27" s="11"/>
      <c r="AK27" s="7"/>
    </row>
    <row r="28" spans="1:37" ht="30.75" customHeight="1">
      <c r="A28" s="108" t="s">
        <v>111</v>
      </c>
      <c r="B28" s="106" t="s">
        <v>59</v>
      </c>
      <c r="C28" s="259">
        <v>36</v>
      </c>
      <c r="D28" s="224">
        <v>56</v>
      </c>
      <c r="E28" s="258">
        <f t="shared" si="0"/>
        <v>92</v>
      </c>
      <c r="F28" s="225">
        <v>39</v>
      </c>
      <c r="G28" s="224">
        <v>55</v>
      </c>
      <c r="H28" s="258">
        <f t="shared" si="1"/>
        <v>94</v>
      </c>
      <c r="I28" s="225">
        <v>37</v>
      </c>
      <c r="J28" s="224">
        <v>70</v>
      </c>
      <c r="K28" s="217">
        <f t="shared" si="2"/>
        <v>107</v>
      </c>
      <c r="L28" s="225">
        <v>38</v>
      </c>
      <c r="M28" s="109">
        <v>40</v>
      </c>
      <c r="N28" s="217">
        <f t="shared" si="3"/>
        <v>78</v>
      </c>
      <c r="O28" s="225">
        <v>38</v>
      </c>
      <c r="P28" s="109">
        <v>64</v>
      </c>
      <c r="Q28" s="217">
        <f t="shared" si="4"/>
        <v>102</v>
      </c>
      <c r="R28" s="225">
        <v>39</v>
      </c>
      <c r="S28" s="109">
        <v>59</v>
      </c>
      <c r="T28" s="217">
        <f t="shared" si="5"/>
        <v>98</v>
      </c>
      <c r="U28" s="225">
        <v>40</v>
      </c>
      <c r="V28" s="109">
        <v>45</v>
      </c>
      <c r="W28" s="220">
        <f t="shared" si="6"/>
        <v>85</v>
      </c>
      <c r="X28" s="225">
        <v>41</v>
      </c>
      <c r="Y28" s="109">
        <v>40</v>
      </c>
      <c r="Z28" s="217">
        <f t="shared" si="7"/>
        <v>81</v>
      </c>
      <c r="AA28" s="227">
        <v>42</v>
      </c>
      <c r="AB28" s="109">
        <v>47</v>
      </c>
      <c r="AC28" s="217">
        <f t="shared" si="8"/>
        <v>89</v>
      </c>
      <c r="AD28" s="225">
        <v>48</v>
      </c>
      <c r="AE28" s="229">
        <v>43</v>
      </c>
      <c r="AF28" s="218">
        <f t="shared" si="9"/>
        <v>441</v>
      </c>
      <c r="AG28" s="220">
        <f t="shared" si="10"/>
        <v>476</v>
      </c>
      <c r="AH28" s="210">
        <f t="shared" si="11"/>
        <v>917</v>
      </c>
      <c r="AI28" s="126">
        <f t="shared" si="12"/>
        <v>63.241379310344826</v>
      </c>
      <c r="AJ28" s="11"/>
      <c r="AK28" s="7"/>
    </row>
    <row r="29" spans="1:37" ht="30.75" customHeight="1">
      <c r="A29" s="108" t="s">
        <v>112</v>
      </c>
      <c r="B29" s="194" t="s">
        <v>60</v>
      </c>
      <c r="C29" s="227">
        <v>40</v>
      </c>
      <c r="D29" s="224">
        <v>40</v>
      </c>
      <c r="E29" s="258">
        <f t="shared" si="0"/>
        <v>80</v>
      </c>
      <c r="F29" s="225">
        <v>35</v>
      </c>
      <c r="G29" s="224">
        <v>42</v>
      </c>
      <c r="H29" s="258">
        <f t="shared" si="1"/>
        <v>77</v>
      </c>
      <c r="I29" s="225">
        <v>38</v>
      </c>
      <c r="J29" s="224">
        <v>68</v>
      </c>
      <c r="K29" s="217">
        <f t="shared" si="2"/>
        <v>106</v>
      </c>
      <c r="L29" s="225">
        <v>35</v>
      </c>
      <c r="M29" s="226">
        <v>9</v>
      </c>
      <c r="N29" s="217">
        <f t="shared" si="3"/>
        <v>44</v>
      </c>
      <c r="O29" s="225">
        <v>39</v>
      </c>
      <c r="P29" s="109">
        <v>73</v>
      </c>
      <c r="Q29" s="217">
        <f t="shared" si="4"/>
        <v>112</v>
      </c>
      <c r="R29" s="225">
        <v>35</v>
      </c>
      <c r="S29" s="109">
        <v>40</v>
      </c>
      <c r="T29" s="217">
        <f t="shared" si="5"/>
        <v>75</v>
      </c>
      <c r="U29" s="225">
        <v>39</v>
      </c>
      <c r="V29" s="109">
        <v>47</v>
      </c>
      <c r="W29" s="220">
        <f t="shared" si="6"/>
        <v>86</v>
      </c>
      <c r="X29" s="225">
        <v>40</v>
      </c>
      <c r="Y29" s="109">
        <v>40</v>
      </c>
      <c r="Z29" s="217">
        <f t="shared" si="7"/>
        <v>80</v>
      </c>
      <c r="AA29" s="227">
        <v>36</v>
      </c>
      <c r="AB29" s="109">
        <v>44</v>
      </c>
      <c r="AC29" s="217">
        <f t="shared" si="8"/>
        <v>80</v>
      </c>
      <c r="AD29" s="225">
        <v>47</v>
      </c>
      <c r="AE29" s="229">
        <v>44</v>
      </c>
      <c r="AF29" s="218">
        <f t="shared" si="9"/>
        <v>428</v>
      </c>
      <c r="AG29" s="220">
        <f t="shared" si="10"/>
        <v>403</v>
      </c>
      <c r="AH29" s="210">
        <f t="shared" si="11"/>
        <v>831</v>
      </c>
      <c r="AI29" s="126">
        <f t="shared" si="12"/>
        <v>57.310344827586206</v>
      </c>
      <c r="AJ29" s="11">
        <v>1</v>
      </c>
      <c r="AK29" s="7"/>
    </row>
    <row r="30" spans="1:37" ht="30.75" customHeight="1">
      <c r="A30" s="108" t="s">
        <v>113</v>
      </c>
      <c r="B30" s="106" t="s">
        <v>61</v>
      </c>
      <c r="C30" s="259">
        <v>38</v>
      </c>
      <c r="D30" s="224">
        <v>47</v>
      </c>
      <c r="E30" s="258">
        <f t="shared" si="0"/>
        <v>85</v>
      </c>
      <c r="F30" s="225">
        <v>43</v>
      </c>
      <c r="G30" s="224">
        <v>57</v>
      </c>
      <c r="H30" s="258">
        <f t="shared" si="1"/>
        <v>100</v>
      </c>
      <c r="I30" s="225">
        <v>42</v>
      </c>
      <c r="J30" s="224">
        <v>66</v>
      </c>
      <c r="K30" s="217">
        <f t="shared" si="2"/>
        <v>108</v>
      </c>
      <c r="L30" s="225">
        <v>41</v>
      </c>
      <c r="M30" s="109">
        <v>40</v>
      </c>
      <c r="N30" s="217">
        <f t="shared" si="3"/>
        <v>81</v>
      </c>
      <c r="O30" s="225">
        <v>46</v>
      </c>
      <c r="P30" s="109">
        <v>74</v>
      </c>
      <c r="Q30" s="217">
        <f t="shared" si="4"/>
        <v>120</v>
      </c>
      <c r="R30" s="225">
        <v>40</v>
      </c>
      <c r="S30" s="109">
        <v>51</v>
      </c>
      <c r="T30" s="217">
        <f t="shared" si="5"/>
        <v>91</v>
      </c>
      <c r="U30" s="225">
        <v>43</v>
      </c>
      <c r="V30" s="109">
        <v>59</v>
      </c>
      <c r="W30" s="220">
        <f t="shared" si="6"/>
        <v>102</v>
      </c>
      <c r="X30" s="225">
        <v>42</v>
      </c>
      <c r="Y30" s="109">
        <v>40</v>
      </c>
      <c r="Z30" s="217">
        <f t="shared" si="7"/>
        <v>82</v>
      </c>
      <c r="AA30" s="227">
        <v>41</v>
      </c>
      <c r="AB30" s="109">
        <v>54</v>
      </c>
      <c r="AC30" s="217">
        <f t="shared" si="8"/>
        <v>95</v>
      </c>
      <c r="AD30" s="225">
        <v>48</v>
      </c>
      <c r="AE30" s="229">
        <v>46</v>
      </c>
      <c r="AF30" s="218">
        <f t="shared" si="9"/>
        <v>470</v>
      </c>
      <c r="AG30" s="220">
        <f t="shared" si="10"/>
        <v>488</v>
      </c>
      <c r="AH30" s="210">
        <f t="shared" si="11"/>
        <v>958</v>
      </c>
      <c r="AI30" s="126">
        <f t="shared" si="12"/>
        <v>66.068965517241381</v>
      </c>
      <c r="AJ30" s="11"/>
      <c r="AK30" s="7"/>
    </row>
    <row r="31" spans="1:37" ht="30.75" customHeight="1">
      <c r="A31" s="108" t="s">
        <v>114</v>
      </c>
      <c r="B31" s="194" t="s">
        <v>62</v>
      </c>
      <c r="C31" s="259">
        <v>37</v>
      </c>
      <c r="D31" s="224">
        <v>50</v>
      </c>
      <c r="E31" s="258">
        <f t="shared" si="0"/>
        <v>87</v>
      </c>
      <c r="F31" s="225">
        <v>35</v>
      </c>
      <c r="G31" s="224">
        <v>47</v>
      </c>
      <c r="H31" s="258">
        <f t="shared" si="1"/>
        <v>82</v>
      </c>
      <c r="I31" s="225">
        <v>37</v>
      </c>
      <c r="J31" s="224">
        <v>61</v>
      </c>
      <c r="K31" s="217">
        <f t="shared" si="2"/>
        <v>98</v>
      </c>
      <c r="L31" s="225">
        <v>36</v>
      </c>
      <c r="M31" s="226">
        <v>15</v>
      </c>
      <c r="N31" s="217">
        <f t="shared" si="3"/>
        <v>51</v>
      </c>
      <c r="O31" s="230">
        <v>38</v>
      </c>
      <c r="P31" s="1">
        <v>54</v>
      </c>
      <c r="Q31" s="217">
        <f t="shared" si="4"/>
        <v>92</v>
      </c>
      <c r="R31" s="230">
        <v>36</v>
      </c>
      <c r="S31" s="1">
        <v>40</v>
      </c>
      <c r="T31" s="217">
        <f t="shared" si="5"/>
        <v>76</v>
      </c>
      <c r="U31" s="230">
        <v>36</v>
      </c>
      <c r="V31" s="1">
        <v>34</v>
      </c>
      <c r="W31" s="220">
        <f t="shared" si="6"/>
        <v>70</v>
      </c>
      <c r="X31" s="225">
        <v>35</v>
      </c>
      <c r="Y31" s="109">
        <v>26</v>
      </c>
      <c r="Z31" s="217">
        <f t="shared" si="7"/>
        <v>61</v>
      </c>
      <c r="AA31" s="1">
        <v>37</v>
      </c>
      <c r="AB31" s="1">
        <v>43</v>
      </c>
      <c r="AC31" s="217">
        <f t="shared" si="8"/>
        <v>80</v>
      </c>
      <c r="AD31" s="225">
        <v>45</v>
      </c>
      <c r="AE31" s="229">
        <v>44</v>
      </c>
      <c r="AF31" s="218">
        <f t="shared" si="9"/>
        <v>416</v>
      </c>
      <c r="AG31" s="220">
        <f t="shared" si="10"/>
        <v>370</v>
      </c>
      <c r="AH31" s="210">
        <f t="shared" si="11"/>
        <v>786</v>
      </c>
      <c r="AI31" s="126">
        <f t="shared" si="12"/>
        <v>54.206896551724135</v>
      </c>
      <c r="AJ31" s="11">
        <v>3</v>
      </c>
      <c r="AK31" s="7"/>
    </row>
    <row r="32" spans="1:37" ht="30.75" customHeight="1">
      <c r="A32" s="108" t="s">
        <v>115</v>
      </c>
      <c r="B32" s="194" t="s">
        <v>63</v>
      </c>
      <c r="C32" s="259">
        <v>37</v>
      </c>
      <c r="D32" s="224">
        <v>40</v>
      </c>
      <c r="E32" s="258">
        <f t="shared" si="0"/>
        <v>77</v>
      </c>
      <c r="F32" s="225">
        <v>37</v>
      </c>
      <c r="G32" s="224">
        <v>45</v>
      </c>
      <c r="H32" s="258">
        <f t="shared" si="1"/>
        <v>82</v>
      </c>
      <c r="I32" s="225">
        <v>39</v>
      </c>
      <c r="J32" s="224">
        <v>64</v>
      </c>
      <c r="K32" s="217">
        <f t="shared" si="2"/>
        <v>103</v>
      </c>
      <c r="L32" s="225">
        <v>35</v>
      </c>
      <c r="M32" s="226">
        <v>27</v>
      </c>
      <c r="N32" s="217">
        <f t="shared" si="3"/>
        <v>62</v>
      </c>
      <c r="O32" s="225">
        <v>44</v>
      </c>
      <c r="P32" s="109">
        <v>44</v>
      </c>
      <c r="Q32" s="217">
        <f t="shared" si="4"/>
        <v>88</v>
      </c>
      <c r="R32" s="225">
        <v>35</v>
      </c>
      <c r="S32" s="109">
        <v>52</v>
      </c>
      <c r="T32" s="217">
        <f t="shared" si="5"/>
        <v>87</v>
      </c>
      <c r="U32" s="225">
        <v>39</v>
      </c>
      <c r="V32" s="109">
        <v>43</v>
      </c>
      <c r="W32" s="220">
        <f t="shared" si="6"/>
        <v>82</v>
      </c>
      <c r="X32" s="225">
        <v>38</v>
      </c>
      <c r="Y32" s="109">
        <v>35</v>
      </c>
      <c r="Z32" s="217">
        <f t="shared" si="7"/>
        <v>73</v>
      </c>
      <c r="AA32" s="227">
        <v>39</v>
      </c>
      <c r="AB32" s="226">
        <v>35</v>
      </c>
      <c r="AC32" s="217">
        <f t="shared" si="8"/>
        <v>74</v>
      </c>
      <c r="AD32" s="225">
        <v>45</v>
      </c>
      <c r="AE32" s="229">
        <v>47</v>
      </c>
      <c r="AF32" s="218">
        <f t="shared" si="9"/>
        <v>435</v>
      </c>
      <c r="AG32" s="220">
        <f t="shared" si="10"/>
        <v>385</v>
      </c>
      <c r="AH32" s="210">
        <f t="shared" si="11"/>
        <v>820</v>
      </c>
      <c r="AI32" s="126">
        <f t="shared" si="12"/>
        <v>56.551724137931032</v>
      </c>
      <c r="AJ32" s="11">
        <v>3</v>
      </c>
      <c r="AK32" s="7"/>
    </row>
    <row r="33" spans="1:37" ht="30.75" customHeight="1">
      <c r="A33" s="108" t="s">
        <v>116</v>
      </c>
      <c r="B33" s="194" t="s">
        <v>64</v>
      </c>
      <c r="C33" s="237">
        <v>40</v>
      </c>
      <c r="D33" s="235">
        <v>62</v>
      </c>
      <c r="E33" s="258">
        <f t="shared" si="0"/>
        <v>102</v>
      </c>
      <c r="F33" s="236">
        <v>40</v>
      </c>
      <c r="G33" s="235">
        <v>59</v>
      </c>
      <c r="H33" s="258">
        <f t="shared" si="1"/>
        <v>99</v>
      </c>
      <c r="I33" s="236">
        <v>40</v>
      </c>
      <c r="J33" s="242">
        <v>68</v>
      </c>
      <c r="K33" s="217">
        <f t="shared" si="2"/>
        <v>108</v>
      </c>
      <c r="L33" s="236">
        <v>45</v>
      </c>
      <c r="M33" s="226">
        <v>27</v>
      </c>
      <c r="N33" s="217">
        <f t="shared" si="3"/>
        <v>72</v>
      </c>
      <c r="O33" s="243">
        <v>50</v>
      </c>
      <c r="P33" s="242">
        <v>80</v>
      </c>
      <c r="Q33" s="217">
        <f t="shared" si="4"/>
        <v>130</v>
      </c>
      <c r="R33" s="243">
        <v>42</v>
      </c>
      <c r="S33" s="242">
        <v>69</v>
      </c>
      <c r="T33" s="217">
        <f t="shared" si="5"/>
        <v>111</v>
      </c>
      <c r="U33" s="243">
        <v>40</v>
      </c>
      <c r="V33" s="242">
        <v>47</v>
      </c>
      <c r="W33" s="220">
        <f t="shared" si="6"/>
        <v>87</v>
      </c>
      <c r="X33" s="236">
        <v>42</v>
      </c>
      <c r="Y33" s="235">
        <v>42</v>
      </c>
      <c r="Z33" s="217">
        <f t="shared" si="7"/>
        <v>84</v>
      </c>
      <c r="AA33" s="242">
        <v>40</v>
      </c>
      <c r="AB33" s="242">
        <v>45</v>
      </c>
      <c r="AC33" s="217">
        <f t="shared" si="8"/>
        <v>85</v>
      </c>
      <c r="AD33" s="236">
        <v>41</v>
      </c>
      <c r="AE33" s="244">
        <v>48</v>
      </c>
      <c r="AF33" s="218">
        <f t="shared" si="9"/>
        <v>468</v>
      </c>
      <c r="AG33" s="220">
        <f t="shared" si="10"/>
        <v>499</v>
      </c>
      <c r="AH33" s="210">
        <f t="shared" si="11"/>
        <v>967</v>
      </c>
      <c r="AI33" s="126">
        <f t="shared" si="12"/>
        <v>66.689655172413794</v>
      </c>
      <c r="AJ33" s="205">
        <v>1</v>
      </c>
      <c r="AK33" s="7"/>
    </row>
    <row r="34" spans="1:37" ht="30.75" customHeight="1">
      <c r="A34" s="108" t="s">
        <v>117</v>
      </c>
      <c r="B34" s="194" t="s">
        <v>65</v>
      </c>
      <c r="C34" s="259">
        <v>35</v>
      </c>
      <c r="D34" s="226">
        <v>25</v>
      </c>
      <c r="E34" s="258">
        <f t="shared" si="0"/>
        <v>60</v>
      </c>
      <c r="F34" s="225">
        <v>35</v>
      </c>
      <c r="G34" s="226">
        <v>20</v>
      </c>
      <c r="H34" s="258">
        <f t="shared" si="1"/>
        <v>55</v>
      </c>
      <c r="I34" s="225">
        <v>35</v>
      </c>
      <c r="J34" s="224">
        <v>45</v>
      </c>
      <c r="K34" s="217">
        <f t="shared" si="2"/>
        <v>80</v>
      </c>
      <c r="L34" s="225">
        <v>35</v>
      </c>
      <c r="M34" s="226">
        <v>21</v>
      </c>
      <c r="N34" s="217">
        <f t="shared" si="3"/>
        <v>56</v>
      </c>
      <c r="O34" s="225">
        <v>36</v>
      </c>
      <c r="P34" s="109">
        <v>50</v>
      </c>
      <c r="Q34" s="217">
        <f t="shared" si="4"/>
        <v>86</v>
      </c>
      <c r="R34" s="225">
        <v>35</v>
      </c>
      <c r="S34" s="109">
        <v>43</v>
      </c>
      <c r="T34" s="217">
        <f t="shared" si="5"/>
        <v>78</v>
      </c>
      <c r="U34" s="225">
        <v>35</v>
      </c>
      <c r="V34" s="109">
        <v>26</v>
      </c>
      <c r="W34" s="220">
        <f t="shared" si="6"/>
        <v>61</v>
      </c>
      <c r="X34" s="225">
        <v>36</v>
      </c>
      <c r="Y34" s="109">
        <v>20</v>
      </c>
      <c r="Z34" s="217">
        <f t="shared" si="7"/>
        <v>56</v>
      </c>
      <c r="AA34" s="227">
        <v>35</v>
      </c>
      <c r="AB34" s="226">
        <v>29</v>
      </c>
      <c r="AC34" s="217">
        <f t="shared" si="8"/>
        <v>64</v>
      </c>
      <c r="AD34" s="225">
        <v>40</v>
      </c>
      <c r="AE34" s="229">
        <v>47</v>
      </c>
      <c r="AF34" s="218">
        <f t="shared" si="9"/>
        <v>404</v>
      </c>
      <c r="AG34" s="220">
        <f t="shared" si="10"/>
        <v>279</v>
      </c>
      <c r="AH34" s="210">
        <f t="shared" si="11"/>
        <v>683</v>
      </c>
      <c r="AI34" s="126">
        <f t="shared" si="12"/>
        <v>47.103448275862071</v>
      </c>
      <c r="AJ34" s="11">
        <v>6</v>
      </c>
      <c r="AK34" s="7"/>
    </row>
    <row r="35" spans="1:37" ht="30.75" customHeight="1">
      <c r="A35" s="108" t="s">
        <v>118</v>
      </c>
      <c r="B35" s="194" t="s">
        <v>66</v>
      </c>
      <c r="C35" s="259">
        <v>36</v>
      </c>
      <c r="D35" s="224">
        <v>44</v>
      </c>
      <c r="E35" s="258">
        <f t="shared" si="0"/>
        <v>80</v>
      </c>
      <c r="F35" s="225">
        <v>39</v>
      </c>
      <c r="G35" s="224">
        <v>45</v>
      </c>
      <c r="H35" s="258">
        <f t="shared" si="1"/>
        <v>84</v>
      </c>
      <c r="I35" s="225">
        <v>37</v>
      </c>
      <c r="J35" s="224">
        <v>60</v>
      </c>
      <c r="K35" s="217">
        <f t="shared" si="2"/>
        <v>97</v>
      </c>
      <c r="L35" s="225">
        <v>36</v>
      </c>
      <c r="M35" s="226">
        <v>11</v>
      </c>
      <c r="N35" s="217">
        <f t="shared" si="3"/>
        <v>47</v>
      </c>
      <c r="O35" s="225">
        <v>40</v>
      </c>
      <c r="P35" s="109">
        <v>71</v>
      </c>
      <c r="Q35" s="217">
        <f t="shared" si="4"/>
        <v>111</v>
      </c>
      <c r="R35" s="225">
        <v>39</v>
      </c>
      <c r="S35" s="109">
        <v>43</v>
      </c>
      <c r="T35" s="217">
        <f t="shared" si="5"/>
        <v>82</v>
      </c>
      <c r="U35" s="225">
        <v>40</v>
      </c>
      <c r="V35" s="109">
        <v>37</v>
      </c>
      <c r="W35" s="220">
        <f t="shared" si="6"/>
        <v>77</v>
      </c>
      <c r="X35" s="225">
        <v>37</v>
      </c>
      <c r="Y35" s="109">
        <v>35</v>
      </c>
      <c r="Z35" s="217">
        <f t="shared" si="7"/>
        <v>72</v>
      </c>
      <c r="AA35" s="227">
        <v>40</v>
      </c>
      <c r="AB35" s="109">
        <v>43</v>
      </c>
      <c r="AC35" s="217">
        <f t="shared" si="8"/>
        <v>83</v>
      </c>
      <c r="AD35" s="225">
        <v>46</v>
      </c>
      <c r="AE35" s="229">
        <v>46</v>
      </c>
      <c r="AF35" s="218">
        <f t="shared" si="9"/>
        <v>436</v>
      </c>
      <c r="AG35" s="220">
        <f t="shared" si="10"/>
        <v>389</v>
      </c>
      <c r="AH35" s="210">
        <f t="shared" si="11"/>
        <v>825</v>
      </c>
      <c r="AI35" s="126">
        <f t="shared" si="12"/>
        <v>56.896551724137929</v>
      </c>
      <c r="AJ35" s="11">
        <v>3</v>
      </c>
      <c r="AK35" s="7"/>
    </row>
    <row r="36" spans="1:37" ht="30.75" customHeight="1">
      <c r="A36" s="108" t="s">
        <v>119</v>
      </c>
      <c r="B36" s="194" t="s">
        <v>67</v>
      </c>
      <c r="C36" s="259">
        <v>38</v>
      </c>
      <c r="D36" s="226">
        <v>30</v>
      </c>
      <c r="E36" s="258">
        <f t="shared" si="0"/>
        <v>68</v>
      </c>
      <c r="F36" s="225">
        <v>42</v>
      </c>
      <c r="G36" s="224">
        <v>42</v>
      </c>
      <c r="H36" s="258">
        <f t="shared" si="1"/>
        <v>84</v>
      </c>
      <c r="I36" s="225">
        <v>40</v>
      </c>
      <c r="J36" s="224">
        <v>62</v>
      </c>
      <c r="K36" s="217">
        <f t="shared" si="2"/>
        <v>102</v>
      </c>
      <c r="L36" s="225">
        <v>37</v>
      </c>
      <c r="M36" s="226">
        <v>18</v>
      </c>
      <c r="N36" s="217">
        <f t="shared" si="3"/>
        <v>55</v>
      </c>
      <c r="O36" s="230">
        <v>43</v>
      </c>
      <c r="P36" s="1">
        <v>70</v>
      </c>
      <c r="Q36" s="217">
        <f t="shared" si="4"/>
        <v>113</v>
      </c>
      <c r="R36" s="230">
        <v>37</v>
      </c>
      <c r="S36" s="1">
        <v>66</v>
      </c>
      <c r="T36" s="217">
        <f t="shared" si="5"/>
        <v>103</v>
      </c>
      <c r="U36" s="230">
        <v>40</v>
      </c>
      <c r="V36" s="1">
        <v>46</v>
      </c>
      <c r="W36" s="220">
        <f t="shared" si="6"/>
        <v>86</v>
      </c>
      <c r="X36" s="225">
        <v>43</v>
      </c>
      <c r="Y36" s="109">
        <v>40</v>
      </c>
      <c r="Z36" s="217">
        <f t="shared" si="7"/>
        <v>83</v>
      </c>
      <c r="AA36" s="1">
        <v>40</v>
      </c>
      <c r="AB36" s="1">
        <v>51</v>
      </c>
      <c r="AC36" s="217">
        <f t="shared" si="8"/>
        <v>91</v>
      </c>
      <c r="AD36" s="225">
        <v>45</v>
      </c>
      <c r="AE36" s="229">
        <v>45</v>
      </c>
      <c r="AF36" s="218">
        <f t="shared" si="9"/>
        <v>450</v>
      </c>
      <c r="AG36" s="220">
        <f t="shared" si="10"/>
        <v>425</v>
      </c>
      <c r="AH36" s="210">
        <f t="shared" si="11"/>
        <v>875</v>
      </c>
      <c r="AI36" s="126">
        <f t="shared" si="12"/>
        <v>60.344827586206897</v>
      </c>
      <c r="AJ36" s="11">
        <v>2</v>
      </c>
      <c r="AK36" s="7"/>
    </row>
    <row r="37" spans="1:37" ht="30.75" customHeight="1">
      <c r="A37" s="108" t="s">
        <v>120</v>
      </c>
      <c r="B37" s="194" t="s">
        <v>68</v>
      </c>
      <c r="C37" s="227">
        <v>45</v>
      </c>
      <c r="D37" s="224">
        <v>40</v>
      </c>
      <c r="E37" s="258">
        <f t="shared" si="0"/>
        <v>85</v>
      </c>
      <c r="F37" s="225">
        <v>43</v>
      </c>
      <c r="G37" s="224">
        <v>43</v>
      </c>
      <c r="H37" s="258">
        <f t="shared" si="1"/>
        <v>86</v>
      </c>
      <c r="I37" s="225">
        <v>38</v>
      </c>
      <c r="J37" s="224">
        <v>63</v>
      </c>
      <c r="K37" s="217">
        <f t="shared" si="2"/>
        <v>101</v>
      </c>
      <c r="L37" s="225">
        <v>43</v>
      </c>
      <c r="M37" s="226">
        <v>25</v>
      </c>
      <c r="N37" s="217">
        <f t="shared" si="3"/>
        <v>68</v>
      </c>
      <c r="O37" s="230">
        <v>38</v>
      </c>
      <c r="P37" s="1">
        <v>64</v>
      </c>
      <c r="Q37" s="217">
        <f t="shared" si="4"/>
        <v>102</v>
      </c>
      <c r="R37" s="230">
        <v>38</v>
      </c>
      <c r="S37" s="1">
        <v>47</v>
      </c>
      <c r="T37" s="217">
        <f t="shared" si="5"/>
        <v>85</v>
      </c>
      <c r="U37" s="230">
        <v>43</v>
      </c>
      <c r="V37" s="1">
        <v>45</v>
      </c>
      <c r="W37" s="220">
        <f t="shared" si="6"/>
        <v>88</v>
      </c>
      <c r="X37" s="225">
        <v>38</v>
      </c>
      <c r="Y37" s="109">
        <v>37</v>
      </c>
      <c r="Z37" s="217">
        <f t="shared" si="7"/>
        <v>75</v>
      </c>
      <c r="AA37" s="1">
        <v>40</v>
      </c>
      <c r="AB37" s="1">
        <v>53</v>
      </c>
      <c r="AC37" s="217">
        <f t="shared" si="8"/>
        <v>93</v>
      </c>
      <c r="AD37" s="225">
        <v>47</v>
      </c>
      <c r="AE37" s="229">
        <v>48</v>
      </c>
      <c r="AF37" s="218">
        <f t="shared" si="9"/>
        <v>461</v>
      </c>
      <c r="AG37" s="220">
        <f t="shared" si="10"/>
        <v>417</v>
      </c>
      <c r="AH37" s="210">
        <f t="shared" si="11"/>
        <v>878</v>
      </c>
      <c r="AI37" s="126">
        <f t="shared" si="12"/>
        <v>60.551724137931032</v>
      </c>
      <c r="AJ37" s="11">
        <v>2</v>
      </c>
      <c r="AK37" s="7"/>
    </row>
    <row r="38" spans="1:37" ht="30.75" customHeight="1">
      <c r="A38" s="108" t="s">
        <v>121</v>
      </c>
      <c r="B38" s="106" t="s">
        <v>69</v>
      </c>
      <c r="C38" s="227">
        <v>35</v>
      </c>
      <c r="D38" s="224">
        <v>40</v>
      </c>
      <c r="E38" s="258">
        <f t="shared" si="0"/>
        <v>75</v>
      </c>
      <c r="F38" s="225">
        <v>39</v>
      </c>
      <c r="G38" s="224">
        <v>40</v>
      </c>
      <c r="H38" s="258">
        <f t="shared" si="1"/>
        <v>79</v>
      </c>
      <c r="I38" s="225">
        <v>40</v>
      </c>
      <c r="J38" s="224">
        <v>53</v>
      </c>
      <c r="K38" s="217">
        <f t="shared" si="2"/>
        <v>93</v>
      </c>
      <c r="L38" s="225">
        <v>36</v>
      </c>
      <c r="M38" s="224">
        <v>40</v>
      </c>
      <c r="N38" s="217">
        <f t="shared" si="3"/>
        <v>76</v>
      </c>
      <c r="O38" s="225">
        <v>41</v>
      </c>
      <c r="P38" s="109">
        <v>65</v>
      </c>
      <c r="Q38" s="217">
        <f t="shared" si="4"/>
        <v>106</v>
      </c>
      <c r="R38" s="225">
        <v>35</v>
      </c>
      <c r="S38" s="109">
        <v>43</v>
      </c>
      <c r="T38" s="217">
        <f t="shared" si="5"/>
        <v>78</v>
      </c>
      <c r="U38" s="225">
        <v>39</v>
      </c>
      <c r="V38" s="109">
        <v>44</v>
      </c>
      <c r="W38" s="220">
        <f t="shared" si="6"/>
        <v>83</v>
      </c>
      <c r="X38" s="225">
        <v>36</v>
      </c>
      <c r="Y38" s="109">
        <v>40</v>
      </c>
      <c r="Z38" s="217">
        <f t="shared" si="7"/>
        <v>76</v>
      </c>
      <c r="AA38" s="227">
        <v>37</v>
      </c>
      <c r="AB38" s="224">
        <v>43</v>
      </c>
      <c r="AC38" s="217">
        <f t="shared" si="8"/>
        <v>80</v>
      </c>
      <c r="AD38" s="228">
        <v>45</v>
      </c>
      <c r="AE38" s="231">
        <v>45</v>
      </c>
      <c r="AF38" s="218">
        <f t="shared" si="9"/>
        <v>428</v>
      </c>
      <c r="AG38" s="220">
        <f t="shared" si="10"/>
        <v>408</v>
      </c>
      <c r="AH38" s="210">
        <f t="shared" si="11"/>
        <v>836</v>
      </c>
      <c r="AI38" s="126">
        <f t="shared" si="12"/>
        <v>57.655172413793103</v>
      </c>
      <c r="AJ38" s="11"/>
      <c r="AK38" s="1"/>
    </row>
    <row r="39" spans="1:37" ht="30.75" customHeight="1">
      <c r="A39" s="108" t="s">
        <v>122</v>
      </c>
      <c r="B39" s="106" t="s">
        <v>70</v>
      </c>
      <c r="C39" s="227">
        <v>48</v>
      </c>
      <c r="D39" s="224">
        <v>61</v>
      </c>
      <c r="E39" s="258">
        <f t="shared" si="0"/>
        <v>109</v>
      </c>
      <c r="F39" s="225">
        <v>46</v>
      </c>
      <c r="G39" s="224">
        <v>57</v>
      </c>
      <c r="H39" s="258">
        <f t="shared" si="1"/>
        <v>103</v>
      </c>
      <c r="I39" s="225">
        <v>43</v>
      </c>
      <c r="J39" s="224">
        <v>81</v>
      </c>
      <c r="K39" s="217">
        <f t="shared" si="2"/>
        <v>124</v>
      </c>
      <c r="L39" s="225">
        <v>40</v>
      </c>
      <c r="M39" s="224">
        <v>58</v>
      </c>
      <c r="N39" s="217">
        <f t="shared" si="3"/>
        <v>98</v>
      </c>
      <c r="O39" s="225">
        <v>41</v>
      </c>
      <c r="P39" s="109">
        <v>80</v>
      </c>
      <c r="Q39" s="217">
        <f t="shared" si="4"/>
        <v>121</v>
      </c>
      <c r="R39" s="225">
        <v>42</v>
      </c>
      <c r="S39" s="109">
        <v>77</v>
      </c>
      <c r="T39" s="217">
        <f t="shared" si="5"/>
        <v>119</v>
      </c>
      <c r="U39" s="225">
        <v>45</v>
      </c>
      <c r="V39" s="109">
        <v>61</v>
      </c>
      <c r="W39" s="220">
        <f t="shared" si="6"/>
        <v>106</v>
      </c>
      <c r="X39" s="225">
        <v>44</v>
      </c>
      <c r="Y39" s="109">
        <v>66</v>
      </c>
      <c r="Z39" s="217">
        <f t="shared" si="7"/>
        <v>110</v>
      </c>
      <c r="AA39" s="227">
        <v>43</v>
      </c>
      <c r="AB39" s="224">
        <v>54</v>
      </c>
      <c r="AC39" s="217">
        <f t="shared" si="8"/>
        <v>97</v>
      </c>
      <c r="AD39" s="228">
        <v>44</v>
      </c>
      <c r="AE39" s="231">
        <v>48</v>
      </c>
      <c r="AF39" s="218">
        <f t="shared" si="9"/>
        <v>484</v>
      </c>
      <c r="AG39" s="220">
        <f t="shared" si="10"/>
        <v>595</v>
      </c>
      <c r="AH39" s="210">
        <f t="shared" si="11"/>
        <v>1079</v>
      </c>
      <c r="AI39" s="126">
        <f t="shared" si="12"/>
        <v>74.41379310344827</v>
      </c>
      <c r="AJ39" s="11"/>
      <c r="AK39" s="1"/>
    </row>
    <row r="40" spans="1:37" ht="30.75" customHeight="1">
      <c r="A40" s="108" t="s">
        <v>123</v>
      </c>
      <c r="B40" s="106" t="s">
        <v>71</v>
      </c>
      <c r="C40" s="227">
        <v>39</v>
      </c>
      <c r="D40" s="224">
        <v>58</v>
      </c>
      <c r="E40" s="258">
        <f t="shared" si="0"/>
        <v>97</v>
      </c>
      <c r="F40" s="225">
        <v>42</v>
      </c>
      <c r="G40" s="224">
        <v>56</v>
      </c>
      <c r="H40" s="258">
        <f t="shared" si="1"/>
        <v>98</v>
      </c>
      <c r="I40" s="225">
        <v>42</v>
      </c>
      <c r="J40" s="224">
        <v>84</v>
      </c>
      <c r="K40" s="217">
        <f t="shared" si="2"/>
        <v>126</v>
      </c>
      <c r="L40" s="225">
        <v>41</v>
      </c>
      <c r="M40" s="224">
        <v>42</v>
      </c>
      <c r="N40" s="217">
        <f t="shared" si="3"/>
        <v>83</v>
      </c>
      <c r="O40" s="230">
        <v>41</v>
      </c>
      <c r="P40" s="1">
        <v>58</v>
      </c>
      <c r="Q40" s="217">
        <f t="shared" si="4"/>
        <v>99</v>
      </c>
      <c r="R40" s="230">
        <v>38</v>
      </c>
      <c r="S40" s="1">
        <v>65</v>
      </c>
      <c r="T40" s="217">
        <f t="shared" si="5"/>
        <v>103</v>
      </c>
      <c r="U40" s="230">
        <v>41</v>
      </c>
      <c r="V40" s="1">
        <v>53</v>
      </c>
      <c r="W40" s="220">
        <f t="shared" si="6"/>
        <v>94</v>
      </c>
      <c r="X40" s="225">
        <v>42</v>
      </c>
      <c r="Y40" s="109">
        <v>42</v>
      </c>
      <c r="Z40" s="217">
        <f t="shared" si="7"/>
        <v>84</v>
      </c>
      <c r="AA40" s="1">
        <v>39</v>
      </c>
      <c r="AB40" s="1">
        <v>40</v>
      </c>
      <c r="AC40" s="217">
        <f t="shared" si="8"/>
        <v>79</v>
      </c>
      <c r="AD40" s="228">
        <v>47</v>
      </c>
      <c r="AE40" s="231">
        <v>43</v>
      </c>
      <c r="AF40" s="218">
        <f t="shared" si="9"/>
        <v>455</v>
      </c>
      <c r="AG40" s="220">
        <f t="shared" si="10"/>
        <v>498</v>
      </c>
      <c r="AH40" s="210">
        <f t="shared" si="11"/>
        <v>953</v>
      </c>
      <c r="AI40" s="126">
        <f t="shared" si="12"/>
        <v>65.724137931034477</v>
      </c>
      <c r="AJ40" s="11"/>
      <c r="AK40" s="1"/>
    </row>
    <row r="41" spans="1:37" ht="30.75" customHeight="1">
      <c r="A41" s="108" t="s">
        <v>124</v>
      </c>
      <c r="B41" s="106" t="s">
        <v>72</v>
      </c>
      <c r="C41" s="259">
        <v>43</v>
      </c>
      <c r="D41" s="224">
        <v>66</v>
      </c>
      <c r="E41" s="258">
        <f t="shared" si="0"/>
        <v>109</v>
      </c>
      <c r="F41" s="225">
        <v>43</v>
      </c>
      <c r="G41" s="224">
        <v>55</v>
      </c>
      <c r="H41" s="258">
        <f t="shared" si="1"/>
        <v>98</v>
      </c>
      <c r="I41" s="225">
        <v>42</v>
      </c>
      <c r="J41" s="224">
        <v>61</v>
      </c>
      <c r="K41" s="217">
        <f t="shared" si="2"/>
        <v>103</v>
      </c>
      <c r="L41" s="225">
        <v>40</v>
      </c>
      <c r="M41" s="224">
        <v>47</v>
      </c>
      <c r="N41" s="217">
        <f t="shared" si="3"/>
        <v>87</v>
      </c>
      <c r="O41" s="225">
        <v>41</v>
      </c>
      <c r="P41" s="109">
        <v>55</v>
      </c>
      <c r="Q41" s="217">
        <f t="shared" si="4"/>
        <v>96</v>
      </c>
      <c r="R41" s="225">
        <v>42</v>
      </c>
      <c r="S41" s="109">
        <v>67</v>
      </c>
      <c r="T41" s="217">
        <f t="shared" si="5"/>
        <v>109</v>
      </c>
      <c r="U41" s="225">
        <v>39</v>
      </c>
      <c r="V41" s="109">
        <v>43</v>
      </c>
      <c r="W41" s="220">
        <f t="shared" si="6"/>
        <v>82</v>
      </c>
      <c r="X41" s="225">
        <v>41</v>
      </c>
      <c r="Y41" s="109">
        <v>48</v>
      </c>
      <c r="Z41" s="217">
        <f t="shared" si="7"/>
        <v>89</v>
      </c>
      <c r="AA41" s="227">
        <v>41</v>
      </c>
      <c r="AB41" s="224">
        <v>47</v>
      </c>
      <c r="AC41" s="217">
        <f t="shared" si="8"/>
        <v>88</v>
      </c>
      <c r="AD41" s="228">
        <v>45</v>
      </c>
      <c r="AE41" s="231">
        <v>48</v>
      </c>
      <c r="AF41" s="218">
        <f t="shared" si="9"/>
        <v>465</v>
      </c>
      <c r="AG41" s="220">
        <f t="shared" si="10"/>
        <v>489</v>
      </c>
      <c r="AH41" s="210">
        <f t="shared" si="11"/>
        <v>954</v>
      </c>
      <c r="AI41" s="126">
        <f t="shared" si="12"/>
        <v>65.793103448275858</v>
      </c>
      <c r="AJ41" s="11"/>
      <c r="AK41" s="1"/>
    </row>
    <row r="42" spans="1:37" ht="39.75" customHeight="1">
      <c r="A42" s="108" t="s">
        <v>125</v>
      </c>
      <c r="B42" s="106" t="s">
        <v>73</v>
      </c>
      <c r="C42" s="259">
        <v>37</v>
      </c>
      <c r="D42" s="224">
        <v>50</v>
      </c>
      <c r="E42" s="258">
        <f t="shared" si="0"/>
        <v>87</v>
      </c>
      <c r="F42" s="225">
        <v>48</v>
      </c>
      <c r="G42" s="224">
        <v>67</v>
      </c>
      <c r="H42" s="258">
        <f t="shared" si="1"/>
        <v>115</v>
      </c>
      <c r="I42" s="225">
        <v>44</v>
      </c>
      <c r="J42" s="224">
        <v>84</v>
      </c>
      <c r="K42" s="217">
        <f t="shared" si="2"/>
        <v>128</v>
      </c>
      <c r="L42" s="225">
        <v>38</v>
      </c>
      <c r="M42" s="224">
        <v>46</v>
      </c>
      <c r="N42" s="217">
        <f t="shared" si="3"/>
        <v>84</v>
      </c>
      <c r="O42" s="225">
        <v>45</v>
      </c>
      <c r="P42" s="109">
        <v>52</v>
      </c>
      <c r="Q42" s="217">
        <f t="shared" si="4"/>
        <v>97</v>
      </c>
      <c r="R42" s="225">
        <v>39</v>
      </c>
      <c r="S42" s="109">
        <v>68</v>
      </c>
      <c r="T42" s="217">
        <f t="shared" si="5"/>
        <v>107</v>
      </c>
      <c r="U42" s="225">
        <v>38</v>
      </c>
      <c r="V42" s="109">
        <v>52</v>
      </c>
      <c r="W42" s="220">
        <f t="shared" si="6"/>
        <v>90</v>
      </c>
      <c r="X42" s="225">
        <v>40</v>
      </c>
      <c r="Y42" s="109">
        <v>43</v>
      </c>
      <c r="Z42" s="217">
        <f t="shared" si="7"/>
        <v>83</v>
      </c>
      <c r="AA42" s="227">
        <v>38</v>
      </c>
      <c r="AB42" s="224">
        <v>42</v>
      </c>
      <c r="AC42" s="217">
        <f t="shared" si="8"/>
        <v>80</v>
      </c>
      <c r="AD42" s="228">
        <v>43</v>
      </c>
      <c r="AE42" s="231">
        <v>45</v>
      </c>
      <c r="AF42" s="218">
        <f t="shared" si="9"/>
        <v>455</v>
      </c>
      <c r="AG42" s="220">
        <f t="shared" si="10"/>
        <v>504</v>
      </c>
      <c r="AH42" s="210">
        <f t="shared" si="11"/>
        <v>959</v>
      </c>
      <c r="AI42" s="126">
        <f t="shared" si="12"/>
        <v>66.137931034482762</v>
      </c>
      <c r="AJ42" s="11"/>
      <c r="AK42" s="1"/>
    </row>
    <row r="43" spans="1:37" ht="39.75" customHeight="1">
      <c r="A43" s="108" t="s">
        <v>126</v>
      </c>
      <c r="B43" s="106" t="s">
        <v>74</v>
      </c>
      <c r="C43" s="259">
        <v>42</v>
      </c>
      <c r="D43" s="224">
        <v>82</v>
      </c>
      <c r="E43" s="258">
        <f t="shared" si="0"/>
        <v>124</v>
      </c>
      <c r="F43" s="225">
        <v>46</v>
      </c>
      <c r="G43" s="224">
        <v>69</v>
      </c>
      <c r="H43" s="258">
        <f t="shared" si="1"/>
        <v>115</v>
      </c>
      <c r="I43" s="225">
        <v>41</v>
      </c>
      <c r="J43" s="224">
        <v>83</v>
      </c>
      <c r="K43" s="217">
        <f t="shared" si="2"/>
        <v>124</v>
      </c>
      <c r="L43" s="225">
        <v>38</v>
      </c>
      <c r="M43" s="224">
        <v>42</v>
      </c>
      <c r="N43" s="217">
        <f t="shared" si="3"/>
        <v>80</v>
      </c>
      <c r="O43" s="225">
        <v>42</v>
      </c>
      <c r="P43" s="109">
        <v>58</v>
      </c>
      <c r="Q43" s="217">
        <v>100</v>
      </c>
      <c r="R43" s="225">
        <v>37</v>
      </c>
      <c r="S43" s="109">
        <v>70</v>
      </c>
      <c r="T43" s="217">
        <f t="shared" si="5"/>
        <v>107</v>
      </c>
      <c r="U43" s="225">
        <v>37</v>
      </c>
      <c r="V43" s="109">
        <v>45</v>
      </c>
      <c r="W43" s="220">
        <f t="shared" si="6"/>
        <v>82</v>
      </c>
      <c r="X43" s="225">
        <v>43</v>
      </c>
      <c r="Y43" s="109">
        <v>50</v>
      </c>
      <c r="Z43" s="217">
        <f t="shared" si="7"/>
        <v>93</v>
      </c>
      <c r="AA43" s="227">
        <v>41</v>
      </c>
      <c r="AB43" s="224">
        <v>42</v>
      </c>
      <c r="AC43" s="217">
        <f t="shared" si="8"/>
        <v>83</v>
      </c>
      <c r="AD43" s="228">
        <v>45</v>
      </c>
      <c r="AE43" s="231">
        <v>46</v>
      </c>
      <c r="AF43" s="218">
        <f t="shared" si="9"/>
        <v>458</v>
      </c>
      <c r="AG43" s="220">
        <f t="shared" si="10"/>
        <v>541</v>
      </c>
      <c r="AH43" s="210">
        <f t="shared" si="11"/>
        <v>999</v>
      </c>
      <c r="AI43" s="126">
        <f t="shared" si="12"/>
        <v>68.896551724137936</v>
      </c>
      <c r="AJ43" s="11"/>
      <c r="AK43" s="1"/>
    </row>
    <row r="44" spans="1:37" ht="30.75" customHeight="1">
      <c r="A44" s="108" t="s">
        <v>127</v>
      </c>
      <c r="B44" s="194" t="s">
        <v>75</v>
      </c>
      <c r="C44" s="259">
        <v>36</v>
      </c>
      <c r="D44" s="226">
        <v>35</v>
      </c>
      <c r="E44" s="258">
        <f t="shared" si="0"/>
        <v>71</v>
      </c>
      <c r="F44" s="225">
        <v>35</v>
      </c>
      <c r="G44" s="226">
        <v>32</v>
      </c>
      <c r="H44" s="258">
        <f t="shared" si="1"/>
        <v>67</v>
      </c>
      <c r="I44" s="225">
        <v>35</v>
      </c>
      <c r="J44" s="224">
        <v>55</v>
      </c>
      <c r="K44" s="217">
        <f t="shared" si="2"/>
        <v>90</v>
      </c>
      <c r="L44" s="225">
        <v>35</v>
      </c>
      <c r="M44" s="226">
        <v>22</v>
      </c>
      <c r="N44" s="217">
        <f t="shared" si="3"/>
        <v>57</v>
      </c>
      <c r="O44" s="225">
        <v>45</v>
      </c>
      <c r="P44" s="109">
        <v>44</v>
      </c>
      <c r="Q44" s="217">
        <f t="shared" si="4"/>
        <v>89</v>
      </c>
      <c r="R44" s="225">
        <v>30</v>
      </c>
      <c r="S44" s="109">
        <v>41</v>
      </c>
      <c r="T44" s="217">
        <f t="shared" si="5"/>
        <v>71</v>
      </c>
      <c r="U44" s="225">
        <v>32</v>
      </c>
      <c r="V44" s="109">
        <v>30</v>
      </c>
      <c r="W44" s="220">
        <f t="shared" si="6"/>
        <v>62</v>
      </c>
      <c r="X44" s="225">
        <v>35</v>
      </c>
      <c r="Y44" s="109">
        <v>18</v>
      </c>
      <c r="Z44" s="217">
        <f t="shared" si="7"/>
        <v>53</v>
      </c>
      <c r="AA44" s="227">
        <v>31</v>
      </c>
      <c r="AB44" s="226">
        <v>19</v>
      </c>
      <c r="AC44" s="217">
        <f t="shared" si="8"/>
        <v>50</v>
      </c>
      <c r="AD44" s="228">
        <v>44</v>
      </c>
      <c r="AE44" s="231">
        <v>43</v>
      </c>
      <c r="AF44" s="218">
        <f t="shared" si="9"/>
        <v>401</v>
      </c>
      <c r="AG44" s="220">
        <f t="shared" si="10"/>
        <v>296</v>
      </c>
      <c r="AH44" s="210">
        <f t="shared" si="11"/>
        <v>697</v>
      </c>
      <c r="AI44" s="126">
        <f t="shared" si="12"/>
        <v>48.068965517241381</v>
      </c>
      <c r="AJ44" s="11">
        <v>7</v>
      </c>
      <c r="AK44" s="1"/>
    </row>
    <row r="45" spans="1:37" ht="30.75" customHeight="1">
      <c r="A45" s="108" t="s">
        <v>128</v>
      </c>
      <c r="B45" s="106" t="s">
        <v>76</v>
      </c>
      <c r="C45" s="259">
        <v>46</v>
      </c>
      <c r="D45" s="224">
        <v>62</v>
      </c>
      <c r="E45" s="258">
        <f t="shared" si="0"/>
        <v>108</v>
      </c>
      <c r="F45" s="225">
        <v>47</v>
      </c>
      <c r="G45" s="224">
        <v>71</v>
      </c>
      <c r="H45" s="258">
        <f t="shared" si="1"/>
        <v>118</v>
      </c>
      <c r="I45" s="225">
        <v>46</v>
      </c>
      <c r="J45" s="224">
        <v>82</v>
      </c>
      <c r="K45" s="217">
        <f t="shared" si="2"/>
        <v>128</v>
      </c>
      <c r="L45" s="225">
        <v>47</v>
      </c>
      <c r="M45" s="224">
        <v>57</v>
      </c>
      <c r="N45" s="217">
        <f t="shared" si="3"/>
        <v>104</v>
      </c>
      <c r="O45" s="225">
        <v>46</v>
      </c>
      <c r="P45" s="109">
        <v>56</v>
      </c>
      <c r="Q45" s="217">
        <f t="shared" si="4"/>
        <v>102</v>
      </c>
      <c r="R45" s="225">
        <v>44</v>
      </c>
      <c r="S45" s="109">
        <v>77</v>
      </c>
      <c r="T45" s="217">
        <f t="shared" si="5"/>
        <v>121</v>
      </c>
      <c r="U45" s="225">
        <v>47</v>
      </c>
      <c r="V45" s="109">
        <v>66</v>
      </c>
      <c r="W45" s="220">
        <f t="shared" si="6"/>
        <v>113</v>
      </c>
      <c r="X45" s="225">
        <v>48</v>
      </c>
      <c r="Y45" s="109">
        <v>56</v>
      </c>
      <c r="Z45" s="217">
        <f t="shared" si="7"/>
        <v>104</v>
      </c>
      <c r="AA45" s="227">
        <v>44</v>
      </c>
      <c r="AB45" s="224">
        <v>47</v>
      </c>
      <c r="AC45" s="217">
        <f t="shared" si="8"/>
        <v>91</v>
      </c>
      <c r="AD45" s="228">
        <v>48</v>
      </c>
      <c r="AE45" s="231">
        <v>48</v>
      </c>
      <c r="AF45" s="218">
        <f t="shared" si="9"/>
        <v>511</v>
      </c>
      <c r="AG45" s="220">
        <f t="shared" si="10"/>
        <v>574</v>
      </c>
      <c r="AH45" s="210">
        <f t="shared" si="11"/>
        <v>1085</v>
      </c>
      <c r="AI45" s="126">
        <f t="shared" si="12"/>
        <v>74.827586206896555</v>
      </c>
      <c r="AJ45" s="11"/>
      <c r="AK45" s="1"/>
    </row>
    <row r="46" spans="1:37" ht="30.75" customHeight="1" thickBot="1">
      <c r="A46" s="108" t="s">
        <v>129</v>
      </c>
      <c r="B46" s="106" t="s">
        <v>77</v>
      </c>
      <c r="C46" s="265">
        <v>44</v>
      </c>
      <c r="D46" s="245">
        <v>72</v>
      </c>
      <c r="E46" s="258">
        <f t="shared" si="0"/>
        <v>116</v>
      </c>
      <c r="F46" s="246">
        <v>48</v>
      </c>
      <c r="G46" s="245">
        <v>79</v>
      </c>
      <c r="H46" s="258">
        <f t="shared" si="1"/>
        <v>127</v>
      </c>
      <c r="I46" s="246">
        <v>43</v>
      </c>
      <c r="J46" s="245">
        <v>87</v>
      </c>
      <c r="K46" s="217">
        <f t="shared" si="2"/>
        <v>130</v>
      </c>
      <c r="L46" s="246">
        <v>40</v>
      </c>
      <c r="M46" s="245">
        <v>48</v>
      </c>
      <c r="N46" s="217">
        <f t="shared" si="3"/>
        <v>88</v>
      </c>
      <c r="O46" s="246">
        <v>46</v>
      </c>
      <c r="P46" s="247">
        <v>70</v>
      </c>
      <c r="Q46" s="217">
        <f t="shared" si="4"/>
        <v>116</v>
      </c>
      <c r="R46" s="246">
        <v>42</v>
      </c>
      <c r="S46" s="247">
        <v>56</v>
      </c>
      <c r="T46" s="217">
        <f t="shared" si="5"/>
        <v>98</v>
      </c>
      <c r="U46" s="246">
        <v>45</v>
      </c>
      <c r="V46" s="247">
        <v>60</v>
      </c>
      <c r="W46" s="220">
        <f t="shared" si="6"/>
        <v>105</v>
      </c>
      <c r="X46" s="246">
        <v>45</v>
      </c>
      <c r="Y46" s="247">
        <v>57</v>
      </c>
      <c r="Z46" s="217">
        <f t="shared" si="7"/>
        <v>102</v>
      </c>
      <c r="AA46" s="248">
        <v>46</v>
      </c>
      <c r="AB46" s="245">
        <v>54</v>
      </c>
      <c r="AC46" s="217">
        <f t="shared" si="8"/>
        <v>100</v>
      </c>
      <c r="AD46" s="249">
        <v>41</v>
      </c>
      <c r="AE46" s="250">
        <v>47</v>
      </c>
      <c r="AF46" s="218">
        <f t="shared" si="9"/>
        <v>487</v>
      </c>
      <c r="AG46" s="220">
        <f>D46+G46+J46+M46+P46+S46+V46+Y46+AB46</f>
        <v>583</v>
      </c>
      <c r="AH46" s="210">
        <f t="shared" si="11"/>
        <v>1070</v>
      </c>
      <c r="AI46" s="126">
        <f t="shared" si="12"/>
        <v>73.793103448275858</v>
      </c>
      <c r="AJ46" s="11"/>
      <c r="AK46" s="1"/>
    </row>
    <row r="47" spans="1:37" ht="30.75" customHeight="1">
      <c r="A47" s="109"/>
      <c r="B47" s="107"/>
      <c r="C47" s="266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11"/>
      <c r="AI47" s="197"/>
      <c r="AJ47" s="197"/>
      <c r="AK47" s="198"/>
    </row>
    <row r="48" spans="1:37" ht="30.75" customHeight="1">
      <c r="A48" s="108" t="s">
        <v>130</v>
      </c>
      <c r="B48" s="194" t="s">
        <v>78</v>
      </c>
      <c r="C48" s="227">
        <v>37</v>
      </c>
      <c r="D48" s="226">
        <v>13</v>
      </c>
      <c r="E48" s="231">
        <f>C48+D48</f>
        <v>50</v>
      </c>
      <c r="F48" s="225">
        <v>39</v>
      </c>
      <c r="G48" s="224">
        <v>48</v>
      </c>
      <c r="H48" s="231">
        <f>F48+G48</f>
        <v>87</v>
      </c>
      <c r="I48" s="225">
        <v>39</v>
      </c>
      <c r="J48" s="109">
        <v>75</v>
      </c>
      <c r="K48" s="231">
        <f>I48+J48</f>
        <v>114</v>
      </c>
      <c r="L48" s="225">
        <v>35</v>
      </c>
      <c r="M48" s="109">
        <v>40</v>
      </c>
      <c r="N48" s="231">
        <f>L48+M48</f>
        <v>75</v>
      </c>
      <c r="O48" s="225">
        <v>45</v>
      </c>
      <c r="P48" s="109">
        <v>59</v>
      </c>
      <c r="Q48" s="231">
        <f>O48+P48</f>
        <v>104</v>
      </c>
      <c r="R48" s="225">
        <v>37</v>
      </c>
      <c r="S48" s="109">
        <v>44</v>
      </c>
      <c r="T48" s="231">
        <f>R48+S48</f>
        <v>81</v>
      </c>
      <c r="U48" s="225">
        <v>38</v>
      </c>
      <c r="V48" s="109">
        <v>41</v>
      </c>
      <c r="W48" s="231">
        <f>U48+V48</f>
        <v>79</v>
      </c>
      <c r="X48" s="225">
        <v>35</v>
      </c>
      <c r="Y48" s="109">
        <v>17</v>
      </c>
      <c r="Z48" s="231">
        <f>X48+Y48</f>
        <v>52</v>
      </c>
      <c r="AA48" s="227">
        <v>35</v>
      </c>
      <c r="AB48" s="226">
        <v>35</v>
      </c>
      <c r="AC48" s="231">
        <f>AA48+AB48</f>
        <v>70</v>
      </c>
      <c r="AD48" s="228">
        <v>45</v>
      </c>
      <c r="AE48" s="229">
        <v>45</v>
      </c>
      <c r="AF48" s="225">
        <f>C48+F48+I48+L48+O48+R48+U48+X48+AA48+AD48+AE48</f>
        <v>430</v>
      </c>
      <c r="AG48" s="229">
        <f>D48+G48+J48+M48+P48+S48+V48+Y48+AB48</f>
        <v>372</v>
      </c>
      <c r="AH48" s="212">
        <f>AG48+AF48</f>
        <v>802</v>
      </c>
      <c r="AI48" s="11">
        <f>AH48/14.5</f>
        <v>55.310344827586206</v>
      </c>
      <c r="AJ48" s="204">
        <v>3</v>
      </c>
      <c r="AK48" s="10"/>
    </row>
    <row r="49" spans="1:37" ht="30.75" customHeight="1">
      <c r="A49" s="108" t="s">
        <v>131</v>
      </c>
      <c r="B49" s="106" t="s">
        <v>79</v>
      </c>
      <c r="C49" s="227">
        <v>41</v>
      </c>
      <c r="D49" s="224">
        <v>57</v>
      </c>
      <c r="E49" s="231">
        <f t="shared" ref="E49:E59" si="13">C49+D49</f>
        <v>98</v>
      </c>
      <c r="F49" s="225">
        <v>48</v>
      </c>
      <c r="G49" s="224">
        <v>69</v>
      </c>
      <c r="H49" s="231">
        <f t="shared" ref="H49:H59" si="14">F49+G49</f>
        <v>117</v>
      </c>
      <c r="I49" s="225">
        <v>44</v>
      </c>
      <c r="J49" s="224">
        <v>80</v>
      </c>
      <c r="K49" s="231">
        <f t="shared" ref="K49:K59" si="15">I49+J49</f>
        <v>124</v>
      </c>
      <c r="L49" s="225">
        <v>41</v>
      </c>
      <c r="M49" s="109">
        <v>40</v>
      </c>
      <c r="N49" s="231">
        <f t="shared" ref="N49:N59" si="16">L49+M49</f>
        <v>81</v>
      </c>
      <c r="O49" s="225">
        <v>47</v>
      </c>
      <c r="P49" s="109">
        <v>75</v>
      </c>
      <c r="Q49" s="231">
        <f t="shared" ref="Q49:Q59" si="17">O49+P49</f>
        <v>122</v>
      </c>
      <c r="R49" s="225">
        <v>38</v>
      </c>
      <c r="S49" s="109">
        <v>56</v>
      </c>
      <c r="T49" s="231">
        <f t="shared" ref="T49:T59" si="18">R49+S49</f>
        <v>94</v>
      </c>
      <c r="U49" s="225">
        <v>40</v>
      </c>
      <c r="V49" s="109">
        <v>53</v>
      </c>
      <c r="W49" s="231">
        <f t="shared" ref="W49:W59" si="19">U49+V49</f>
        <v>93</v>
      </c>
      <c r="X49" s="225">
        <v>45</v>
      </c>
      <c r="Y49" s="109">
        <v>46</v>
      </c>
      <c r="Z49" s="231">
        <f t="shared" ref="Z49:Z59" si="20">X49+Y49</f>
        <v>91</v>
      </c>
      <c r="AA49" s="227">
        <v>44</v>
      </c>
      <c r="AB49" s="109">
        <v>46</v>
      </c>
      <c r="AC49" s="231">
        <f t="shared" ref="AC49:AC59" si="21">AA49+AB49</f>
        <v>90</v>
      </c>
      <c r="AD49" s="228">
        <v>46</v>
      </c>
      <c r="AE49" s="229">
        <v>47</v>
      </c>
      <c r="AF49" s="225">
        <f t="shared" ref="AF49:AF59" si="22">C49+F49+I49+L49+O49+R49+U49+X49+AA49+AD49+AE49</f>
        <v>481</v>
      </c>
      <c r="AG49" s="229">
        <f t="shared" ref="AG49:AG59" si="23">D49+G49+J49+M49+P49+S49+V49+Y49+AB49</f>
        <v>522</v>
      </c>
      <c r="AH49" s="212">
        <f t="shared" ref="AH49:AH59" si="24">AG49+AF49</f>
        <v>1003</v>
      </c>
      <c r="AI49" s="11">
        <f t="shared" ref="AI49:AI59" si="25">AH49/14.5</f>
        <v>69.172413793103445</v>
      </c>
      <c r="AJ49" s="204"/>
      <c r="AK49" s="10"/>
    </row>
    <row r="50" spans="1:37" ht="30.75" customHeight="1">
      <c r="A50" s="108" t="s">
        <v>132</v>
      </c>
      <c r="B50" s="106" t="s">
        <v>80</v>
      </c>
      <c r="C50" s="227">
        <v>45</v>
      </c>
      <c r="D50" s="224">
        <v>90</v>
      </c>
      <c r="E50" s="231">
        <f t="shared" si="13"/>
        <v>135</v>
      </c>
      <c r="F50" s="225">
        <v>47</v>
      </c>
      <c r="G50" s="224">
        <v>66</v>
      </c>
      <c r="H50" s="231">
        <f t="shared" si="14"/>
        <v>113</v>
      </c>
      <c r="I50" s="225">
        <v>45</v>
      </c>
      <c r="J50" s="224">
        <v>80</v>
      </c>
      <c r="K50" s="231">
        <f t="shared" si="15"/>
        <v>125</v>
      </c>
      <c r="L50" s="225">
        <v>45</v>
      </c>
      <c r="M50" s="109">
        <v>43</v>
      </c>
      <c r="N50" s="231">
        <f t="shared" si="16"/>
        <v>88</v>
      </c>
      <c r="O50" s="230">
        <v>45</v>
      </c>
      <c r="P50" s="1">
        <v>83</v>
      </c>
      <c r="Q50" s="231">
        <f t="shared" si="17"/>
        <v>128</v>
      </c>
      <c r="R50" s="230">
        <v>44</v>
      </c>
      <c r="S50" s="1">
        <v>62</v>
      </c>
      <c r="T50" s="231">
        <f t="shared" si="18"/>
        <v>106</v>
      </c>
      <c r="U50" s="230">
        <v>43</v>
      </c>
      <c r="V50" s="1">
        <v>65</v>
      </c>
      <c r="W50" s="231">
        <f t="shared" si="19"/>
        <v>108</v>
      </c>
      <c r="X50" s="225">
        <v>43</v>
      </c>
      <c r="Y50" s="109">
        <v>61</v>
      </c>
      <c r="Z50" s="231">
        <f t="shared" si="20"/>
        <v>104</v>
      </c>
      <c r="AA50" s="1">
        <v>42</v>
      </c>
      <c r="AB50" s="1">
        <v>43</v>
      </c>
      <c r="AC50" s="231">
        <f t="shared" si="21"/>
        <v>85</v>
      </c>
      <c r="AD50" s="228">
        <v>46</v>
      </c>
      <c r="AE50" s="229">
        <v>47</v>
      </c>
      <c r="AF50" s="225">
        <f t="shared" si="22"/>
        <v>492</v>
      </c>
      <c r="AG50" s="229">
        <f t="shared" si="23"/>
        <v>593</v>
      </c>
      <c r="AH50" s="212">
        <f t="shared" si="24"/>
        <v>1085</v>
      </c>
      <c r="AI50" s="11">
        <f t="shared" si="25"/>
        <v>74.827586206896555</v>
      </c>
      <c r="AJ50" s="204"/>
      <c r="AK50" s="10"/>
    </row>
    <row r="51" spans="1:37" ht="30.75" customHeight="1">
      <c r="A51" s="108" t="s">
        <v>133</v>
      </c>
      <c r="B51" s="194" t="s">
        <v>81</v>
      </c>
      <c r="C51" s="227">
        <v>41</v>
      </c>
      <c r="D51" s="224">
        <v>45</v>
      </c>
      <c r="E51" s="231">
        <f t="shared" si="13"/>
        <v>86</v>
      </c>
      <c r="F51" s="228">
        <v>40</v>
      </c>
      <c r="G51" s="109">
        <v>56</v>
      </c>
      <c r="H51" s="231">
        <f t="shared" si="14"/>
        <v>96</v>
      </c>
      <c r="I51" s="228">
        <v>39</v>
      </c>
      <c r="J51" s="109">
        <v>86</v>
      </c>
      <c r="K51" s="231">
        <f t="shared" si="15"/>
        <v>125</v>
      </c>
      <c r="L51" s="225">
        <v>38</v>
      </c>
      <c r="M51" s="226">
        <v>33</v>
      </c>
      <c r="N51" s="231">
        <f t="shared" si="16"/>
        <v>71</v>
      </c>
      <c r="O51" s="225">
        <v>42</v>
      </c>
      <c r="P51" s="109">
        <v>76</v>
      </c>
      <c r="Q51" s="231">
        <f t="shared" si="17"/>
        <v>118</v>
      </c>
      <c r="R51" s="225">
        <v>39</v>
      </c>
      <c r="S51" s="109">
        <v>52</v>
      </c>
      <c r="T51" s="231">
        <f t="shared" si="18"/>
        <v>91</v>
      </c>
      <c r="U51" s="225">
        <v>42</v>
      </c>
      <c r="V51" s="109">
        <v>44</v>
      </c>
      <c r="W51" s="231">
        <f t="shared" si="19"/>
        <v>86</v>
      </c>
      <c r="X51" s="225">
        <v>40</v>
      </c>
      <c r="Y51" s="109">
        <v>40</v>
      </c>
      <c r="Z51" s="231">
        <f t="shared" si="20"/>
        <v>80</v>
      </c>
      <c r="AA51" s="227">
        <v>38</v>
      </c>
      <c r="AB51" s="226">
        <v>31</v>
      </c>
      <c r="AC51" s="231">
        <f t="shared" si="21"/>
        <v>69</v>
      </c>
      <c r="AD51" s="225">
        <v>47</v>
      </c>
      <c r="AE51" s="231">
        <v>46</v>
      </c>
      <c r="AF51" s="225">
        <f t="shared" si="22"/>
        <v>452</v>
      </c>
      <c r="AG51" s="229">
        <f t="shared" si="23"/>
        <v>463</v>
      </c>
      <c r="AH51" s="212">
        <f t="shared" si="24"/>
        <v>915</v>
      </c>
      <c r="AI51" s="11">
        <f t="shared" si="25"/>
        <v>63.103448275862071</v>
      </c>
      <c r="AJ51" s="204">
        <v>2</v>
      </c>
      <c r="AK51" s="10"/>
    </row>
    <row r="52" spans="1:37" ht="30.75" customHeight="1">
      <c r="A52" s="108" t="s">
        <v>134</v>
      </c>
      <c r="B52" s="194" t="s">
        <v>82</v>
      </c>
      <c r="C52" s="259">
        <v>42</v>
      </c>
      <c r="D52" s="224">
        <v>43</v>
      </c>
      <c r="E52" s="231">
        <f t="shared" si="13"/>
        <v>85</v>
      </c>
      <c r="F52" s="225">
        <v>44</v>
      </c>
      <c r="G52" s="224">
        <v>63</v>
      </c>
      <c r="H52" s="231">
        <f t="shared" si="14"/>
        <v>107</v>
      </c>
      <c r="I52" s="225">
        <v>40</v>
      </c>
      <c r="J52" s="224">
        <v>58</v>
      </c>
      <c r="K52" s="231">
        <f t="shared" si="15"/>
        <v>98</v>
      </c>
      <c r="L52" s="225">
        <v>38</v>
      </c>
      <c r="M52" s="109">
        <v>40</v>
      </c>
      <c r="N52" s="231">
        <f t="shared" si="16"/>
        <v>78</v>
      </c>
      <c r="O52" s="225">
        <v>36</v>
      </c>
      <c r="P52" s="109">
        <v>63</v>
      </c>
      <c r="Q52" s="231">
        <f t="shared" si="17"/>
        <v>99</v>
      </c>
      <c r="R52" s="225">
        <v>39</v>
      </c>
      <c r="S52" s="109">
        <v>44</v>
      </c>
      <c r="T52" s="231">
        <f t="shared" si="18"/>
        <v>83</v>
      </c>
      <c r="U52" s="225">
        <v>37</v>
      </c>
      <c r="V52" s="109">
        <v>30</v>
      </c>
      <c r="W52" s="231">
        <f t="shared" si="19"/>
        <v>67</v>
      </c>
      <c r="X52" s="225">
        <v>48</v>
      </c>
      <c r="Y52" s="109">
        <v>38</v>
      </c>
      <c r="Z52" s="231">
        <f t="shared" si="20"/>
        <v>86</v>
      </c>
      <c r="AA52" s="227">
        <v>42</v>
      </c>
      <c r="AB52" s="109">
        <v>49</v>
      </c>
      <c r="AC52" s="231">
        <f t="shared" si="21"/>
        <v>91</v>
      </c>
      <c r="AD52" s="228">
        <v>46</v>
      </c>
      <c r="AE52" s="229">
        <v>47</v>
      </c>
      <c r="AF52" s="225">
        <f t="shared" si="22"/>
        <v>459</v>
      </c>
      <c r="AG52" s="229">
        <f t="shared" si="23"/>
        <v>428</v>
      </c>
      <c r="AH52" s="212">
        <f t="shared" si="24"/>
        <v>887</v>
      </c>
      <c r="AI52" s="11">
        <f t="shared" si="25"/>
        <v>61.172413793103445</v>
      </c>
      <c r="AJ52" s="204">
        <v>2</v>
      </c>
      <c r="AK52" s="10"/>
    </row>
    <row r="53" spans="1:37" ht="30.75" customHeight="1">
      <c r="A53" s="108" t="s">
        <v>135</v>
      </c>
      <c r="B53" s="110" t="s">
        <v>88</v>
      </c>
      <c r="C53" s="227">
        <v>49</v>
      </c>
      <c r="D53" s="224">
        <v>79</v>
      </c>
      <c r="E53" s="231">
        <f t="shared" si="13"/>
        <v>128</v>
      </c>
      <c r="F53" s="225">
        <v>46</v>
      </c>
      <c r="G53" s="224">
        <v>71</v>
      </c>
      <c r="H53" s="231">
        <f t="shared" si="14"/>
        <v>117</v>
      </c>
      <c r="I53" s="225">
        <v>41</v>
      </c>
      <c r="J53" s="224">
        <v>85</v>
      </c>
      <c r="K53" s="231">
        <f t="shared" si="15"/>
        <v>126</v>
      </c>
      <c r="L53" s="225">
        <v>39</v>
      </c>
      <c r="M53" s="109">
        <v>42</v>
      </c>
      <c r="N53" s="231">
        <f t="shared" si="16"/>
        <v>81</v>
      </c>
      <c r="O53" s="225">
        <v>45</v>
      </c>
      <c r="P53" s="109">
        <v>64</v>
      </c>
      <c r="Q53" s="231">
        <f t="shared" si="17"/>
        <v>109</v>
      </c>
      <c r="R53" s="225">
        <v>38</v>
      </c>
      <c r="S53" s="109">
        <v>59</v>
      </c>
      <c r="T53" s="231">
        <f t="shared" si="18"/>
        <v>97</v>
      </c>
      <c r="U53" s="225">
        <v>39</v>
      </c>
      <c r="V53" s="109">
        <v>60</v>
      </c>
      <c r="W53" s="231">
        <f t="shared" si="19"/>
        <v>99</v>
      </c>
      <c r="X53" s="225">
        <v>45</v>
      </c>
      <c r="Y53" s="109">
        <v>70</v>
      </c>
      <c r="Z53" s="231">
        <f t="shared" si="20"/>
        <v>115</v>
      </c>
      <c r="AA53" s="227">
        <v>42</v>
      </c>
      <c r="AB53" s="109">
        <v>40</v>
      </c>
      <c r="AC53" s="231">
        <f t="shared" si="21"/>
        <v>82</v>
      </c>
      <c r="AD53" s="228">
        <v>44</v>
      </c>
      <c r="AE53" s="229">
        <v>42</v>
      </c>
      <c r="AF53" s="225">
        <f t="shared" si="22"/>
        <v>470</v>
      </c>
      <c r="AG53" s="229">
        <f t="shared" si="23"/>
        <v>570</v>
      </c>
      <c r="AH53" s="212">
        <f t="shared" si="24"/>
        <v>1040</v>
      </c>
      <c r="AI53" s="11">
        <f t="shared" si="25"/>
        <v>71.724137931034477</v>
      </c>
      <c r="AJ53" s="204"/>
      <c r="AK53" s="10"/>
    </row>
    <row r="54" spans="1:37" ht="30.75" customHeight="1">
      <c r="A54" s="108" t="s">
        <v>136</v>
      </c>
      <c r="B54" s="106" t="s">
        <v>83</v>
      </c>
      <c r="C54" s="259">
        <v>46</v>
      </c>
      <c r="D54" s="224">
        <v>74</v>
      </c>
      <c r="E54" s="231">
        <f t="shared" si="13"/>
        <v>120</v>
      </c>
      <c r="F54" s="225">
        <v>43</v>
      </c>
      <c r="G54" s="233">
        <v>62</v>
      </c>
      <c r="H54" s="231">
        <f t="shared" si="14"/>
        <v>105</v>
      </c>
      <c r="I54" s="225">
        <v>42</v>
      </c>
      <c r="J54" s="233">
        <v>80</v>
      </c>
      <c r="K54" s="231">
        <f t="shared" si="15"/>
        <v>122</v>
      </c>
      <c r="L54" s="225">
        <v>41</v>
      </c>
      <c r="M54" s="109">
        <v>58</v>
      </c>
      <c r="N54" s="231">
        <f t="shared" si="16"/>
        <v>99</v>
      </c>
      <c r="O54" s="225">
        <v>46</v>
      </c>
      <c r="P54" s="109">
        <v>61</v>
      </c>
      <c r="Q54" s="231">
        <f t="shared" si="17"/>
        <v>107</v>
      </c>
      <c r="R54" s="225">
        <v>41</v>
      </c>
      <c r="S54" s="109">
        <v>63</v>
      </c>
      <c r="T54" s="231">
        <f t="shared" si="18"/>
        <v>104</v>
      </c>
      <c r="U54" s="225">
        <v>38</v>
      </c>
      <c r="V54" s="109">
        <v>62</v>
      </c>
      <c r="W54" s="231">
        <f t="shared" si="19"/>
        <v>100</v>
      </c>
      <c r="X54" s="225">
        <v>41</v>
      </c>
      <c r="Y54" s="109">
        <v>50</v>
      </c>
      <c r="Z54" s="231">
        <f t="shared" si="20"/>
        <v>91</v>
      </c>
      <c r="AA54" s="227">
        <v>39</v>
      </c>
      <c r="AB54" s="109">
        <v>40</v>
      </c>
      <c r="AC54" s="231">
        <f t="shared" si="21"/>
        <v>79</v>
      </c>
      <c r="AD54" s="228">
        <v>41</v>
      </c>
      <c r="AE54" s="229">
        <v>45</v>
      </c>
      <c r="AF54" s="225">
        <f t="shared" si="22"/>
        <v>463</v>
      </c>
      <c r="AG54" s="229">
        <f t="shared" si="23"/>
        <v>550</v>
      </c>
      <c r="AH54" s="212">
        <f t="shared" si="24"/>
        <v>1013</v>
      </c>
      <c r="AI54" s="11">
        <f t="shared" si="25"/>
        <v>69.862068965517238</v>
      </c>
      <c r="AJ54" s="204"/>
      <c r="AK54" s="10"/>
    </row>
    <row r="55" spans="1:37" ht="30.75" customHeight="1">
      <c r="A55" s="108" t="s">
        <v>137</v>
      </c>
      <c r="B55" s="106" t="s">
        <v>84</v>
      </c>
      <c r="C55" s="259">
        <v>44</v>
      </c>
      <c r="D55" s="233">
        <v>76</v>
      </c>
      <c r="E55" s="231">
        <f t="shared" si="13"/>
        <v>120</v>
      </c>
      <c r="F55" s="225">
        <v>44</v>
      </c>
      <c r="G55" s="224">
        <v>58</v>
      </c>
      <c r="H55" s="231">
        <f t="shared" si="14"/>
        <v>102</v>
      </c>
      <c r="I55" s="225">
        <v>36</v>
      </c>
      <c r="J55" s="224">
        <v>70</v>
      </c>
      <c r="K55" s="231">
        <f t="shared" si="15"/>
        <v>106</v>
      </c>
      <c r="L55" s="225">
        <v>41</v>
      </c>
      <c r="M55" s="109">
        <v>44</v>
      </c>
      <c r="N55" s="231">
        <f t="shared" si="16"/>
        <v>85</v>
      </c>
      <c r="O55" s="230">
        <v>45</v>
      </c>
      <c r="P55" s="1">
        <v>76</v>
      </c>
      <c r="Q55" s="231">
        <f t="shared" si="17"/>
        <v>121</v>
      </c>
      <c r="R55" s="230">
        <v>40</v>
      </c>
      <c r="S55" s="1">
        <v>70</v>
      </c>
      <c r="T55" s="231">
        <f t="shared" si="18"/>
        <v>110</v>
      </c>
      <c r="U55" s="230">
        <v>41</v>
      </c>
      <c r="V55" s="1">
        <v>41</v>
      </c>
      <c r="W55" s="231">
        <f t="shared" si="19"/>
        <v>82</v>
      </c>
      <c r="X55" s="225">
        <v>41</v>
      </c>
      <c r="Y55" s="109">
        <v>43</v>
      </c>
      <c r="Z55" s="231">
        <f t="shared" si="20"/>
        <v>84</v>
      </c>
      <c r="AA55" s="1">
        <v>41</v>
      </c>
      <c r="AB55" s="1">
        <v>40</v>
      </c>
      <c r="AC55" s="231">
        <f t="shared" si="21"/>
        <v>81</v>
      </c>
      <c r="AD55" s="228">
        <v>44</v>
      </c>
      <c r="AE55" s="234">
        <v>44</v>
      </c>
      <c r="AF55" s="225">
        <f t="shared" si="22"/>
        <v>461</v>
      </c>
      <c r="AG55" s="229">
        <f t="shared" si="23"/>
        <v>518</v>
      </c>
      <c r="AH55" s="212">
        <f t="shared" si="24"/>
        <v>979</v>
      </c>
      <c r="AI55" s="11">
        <f t="shared" si="25"/>
        <v>67.517241379310349</v>
      </c>
      <c r="AJ55" s="204"/>
      <c r="AK55" s="10"/>
    </row>
    <row r="56" spans="1:37" ht="30.75" customHeight="1">
      <c r="A56" s="108" t="s">
        <v>138</v>
      </c>
      <c r="B56" s="194" t="s">
        <v>85</v>
      </c>
      <c r="C56" s="259">
        <v>37</v>
      </c>
      <c r="D56" s="224">
        <v>52</v>
      </c>
      <c r="E56" s="231">
        <f t="shared" si="13"/>
        <v>89</v>
      </c>
      <c r="F56" s="232">
        <v>33</v>
      </c>
      <c r="G56" s="224">
        <v>40</v>
      </c>
      <c r="H56" s="231">
        <f t="shared" si="14"/>
        <v>73</v>
      </c>
      <c r="I56" s="225">
        <v>39</v>
      </c>
      <c r="J56" s="224">
        <v>61</v>
      </c>
      <c r="K56" s="231">
        <f t="shared" si="15"/>
        <v>100</v>
      </c>
      <c r="L56" s="225">
        <v>35</v>
      </c>
      <c r="M56" s="226">
        <v>25</v>
      </c>
      <c r="N56" s="231">
        <f t="shared" si="16"/>
        <v>60</v>
      </c>
      <c r="O56" s="225">
        <v>39</v>
      </c>
      <c r="P56" s="109">
        <v>72</v>
      </c>
      <c r="Q56" s="231">
        <f t="shared" si="17"/>
        <v>111</v>
      </c>
      <c r="R56" s="225">
        <v>32</v>
      </c>
      <c r="S56" s="109">
        <v>52</v>
      </c>
      <c r="T56" s="231">
        <f t="shared" si="18"/>
        <v>84</v>
      </c>
      <c r="U56" s="225">
        <v>35</v>
      </c>
      <c r="V56" s="109">
        <v>23</v>
      </c>
      <c r="W56" s="231">
        <f t="shared" si="19"/>
        <v>58</v>
      </c>
      <c r="X56" s="225">
        <v>39</v>
      </c>
      <c r="Y56" s="109">
        <v>40</v>
      </c>
      <c r="Z56" s="231">
        <f t="shared" si="20"/>
        <v>79</v>
      </c>
      <c r="AA56" s="227">
        <v>35</v>
      </c>
      <c r="AB56" s="226">
        <v>22</v>
      </c>
      <c r="AC56" s="231">
        <f t="shared" si="21"/>
        <v>57</v>
      </c>
      <c r="AD56" s="228">
        <v>47</v>
      </c>
      <c r="AE56" s="229">
        <v>44</v>
      </c>
      <c r="AF56" s="225">
        <f t="shared" si="22"/>
        <v>415</v>
      </c>
      <c r="AG56" s="229">
        <f t="shared" si="23"/>
        <v>387</v>
      </c>
      <c r="AH56" s="212">
        <f t="shared" si="24"/>
        <v>802</v>
      </c>
      <c r="AI56" s="11">
        <f t="shared" si="25"/>
        <v>55.310344827586206</v>
      </c>
      <c r="AJ56" s="204">
        <v>4</v>
      </c>
      <c r="AK56" s="10"/>
    </row>
    <row r="57" spans="1:37" ht="30.75" customHeight="1">
      <c r="A57" s="108" t="s">
        <v>139</v>
      </c>
      <c r="B57" s="106" t="s">
        <v>86</v>
      </c>
      <c r="C57" s="260">
        <v>40</v>
      </c>
      <c r="D57" s="235">
        <v>40</v>
      </c>
      <c r="E57" s="231">
        <f t="shared" si="13"/>
        <v>80</v>
      </c>
      <c r="F57" s="261">
        <v>40</v>
      </c>
      <c r="G57" s="235">
        <v>45</v>
      </c>
      <c r="H57" s="231">
        <f t="shared" si="14"/>
        <v>85</v>
      </c>
      <c r="I57" s="243">
        <v>37</v>
      </c>
      <c r="J57" s="235">
        <v>59</v>
      </c>
      <c r="K57" s="231">
        <f t="shared" si="15"/>
        <v>96</v>
      </c>
      <c r="L57" s="236">
        <v>37</v>
      </c>
      <c r="M57" s="235">
        <v>40</v>
      </c>
      <c r="N57" s="231">
        <f t="shared" si="16"/>
        <v>77</v>
      </c>
      <c r="O57" s="236">
        <v>40</v>
      </c>
      <c r="P57" s="235">
        <v>62</v>
      </c>
      <c r="Q57" s="231">
        <f t="shared" si="17"/>
        <v>102</v>
      </c>
      <c r="R57" s="236">
        <v>37</v>
      </c>
      <c r="S57" s="235">
        <v>42</v>
      </c>
      <c r="T57" s="231">
        <f t="shared" si="18"/>
        <v>79</v>
      </c>
      <c r="U57" s="236">
        <v>36</v>
      </c>
      <c r="V57" s="235">
        <v>53</v>
      </c>
      <c r="W57" s="231">
        <f t="shared" si="19"/>
        <v>89</v>
      </c>
      <c r="X57" s="236">
        <v>43</v>
      </c>
      <c r="Y57" s="235">
        <v>44</v>
      </c>
      <c r="Z57" s="231">
        <f t="shared" si="20"/>
        <v>87</v>
      </c>
      <c r="AA57" s="237">
        <v>42</v>
      </c>
      <c r="AB57" s="235">
        <v>43</v>
      </c>
      <c r="AC57" s="231">
        <f t="shared" si="21"/>
        <v>85</v>
      </c>
      <c r="AD57" s="236">
        <v>43</v>
      </c>
      <c r="AE57" s="238">
        <v>47</v>
      </c>
      <c r="AF57" s="225">
        <f t="shared" si="22"/>
        <v>442</v>
      </c>
      <c r="AG57" s="229">
        <f t="shared" si="23"/>
        <v>428</v>
      </c>
      <c r="AH57" s="212">
        <f t="shared" si="24"/>
        <v>870</v>
      </c>
      <c r="AI57" s="11">
        <f t="shared" si="25"/>
        <v>60</v>
      </c>
      <c r="AJ57" s="204"/>
      <c r="AK57" s="10"/>
    </row>
    <row r="58" spans="1:37" ht="30.75" customHeight="1" thickBot="1">
      <c r="A58" s="108" t="s">
        <v>140</v>
      </c>
      <c r="B58" s="106" t="s">
        <v>87</v>
      </c>
      <c r="C58" s="267">
        <v>43</v>
      </c>
      <c r="D58" s="251">
        <v>69</v>
      </c>
      <c r="E58" s="231">
        <f t="shared" si="13"/>
        <v>112</v>
      </c>
      <c r="F58" s="252">
        <v>42</v>
      </c>
      <c r="G58" s="251">
        <v>63</v>
      </c>
      <c r="H58" s="231">
        <f t="shared" si="14"/>
        <v>105</v>
      </c>
      <c r="I58" s="252">
        <v>38</v>
      </c>
      <c r="J58" s="251">
        <v>70</v>
      </c>
      <c r="K58" s="231">
        <f t="shared" si="15"/>
        <v>108</v>
      </c>
      <c r="L58" s="252">
        <v>39</v>
      </c>
      <c r="M58" s="253">
        <v>40</v>
      </c>
      <c r="N58" s="231">
        <f t="shared" si="16"/>
        <v>79</v>
      </c>
      <c r="O58" s="252">
        <v>46</v>
      </c>
      <c r="P58" s="253">
        <v>77</v>
      </c>
      <c r="Q58" s="231">
        <f t="shared" si="17"/>
        <v>123</v>
      </c>
      <c r="R58" s="252">
        <v>35</v>
      </c>
      <c r="S58" s="253">
        <v>72</v>
      </c>
      <c r="T58" s="231">
        <f t="shared" si="18"/>
        <v>107</v>
      </c>
      <c r="U58" s="252">
        <v>39</v>
      </c>
      <c r="V58" s="253">
        <v>51</v>
      </c>
      <c r="W58" s="231">
        <f t="shared" si="19"/>
        <v>90</v>
      </c>
      <c r="X58" s="252">
        <v>43</v>
      </c>
      <c r="Y58" s="253">
        <v>52</v>
      </c>
      <c r="Z58" s="231">
        <f t="shared" si="20"/>
        <v>95</v>
      </c>
      <c r="AA58" s="254">
        <v>39</v>
      </c>
      <c r="AB58" s="253">
        <v>45</v>
      </c>
      <c r="AC58" s="231">
        <f t="shared" si="21"/>
        <v>84</v>
      </c>
      <c r="AD58" s="255">
        <v>46</v>
      </c>
      <c r="AE58" s="256">
        <v>48</v>
      </c>
      <c r="AF58" s="225">
        <f t="shared" si="22"/>
        <v>458</v>
      </c>
      <c r="AG58" s="229">
        <f t="shared" si="23"/>
        <v>539</v>
      </c>
      <c r="AH58" s="212">
        <f t="shared" si="24"/>
        <v>997</v>
      </c>
      <c r="AI58" s="11">
        <f t="shared" si="25"/>
        <v>68.758620689655174</v>
      </c>
      <c r="AJ58" s="204"/>
      <c r="AK58" s="10"/>
    </row>
    <row r="59" spans="1:37" ht="30.75" customHeight="1">
      <c r="A59" s="108"/>
      <c r="C59" s="111"/>
      <c r="D59" s="112"/>
      <c r="E59" s="103"/>
      <c r="F59" s="111"/>
      <c r="G59" s="113"/>
      <c r="H59" s="103"/>
      <c r="I59" s="114"/>
      <c r="J59" s="113"/>
      <c r="K59" s="103"/>
      <c r="L59" s="114"/>
      <c r="M59" s="112"/>
      <c r="N59" s="103"/>
      <c r="O59" s="114"/>
      <c r="P59" s="116"/>
      <c r="Q59" s="103"/>
      <c r="R59" s="114"/>
      <c r="S59" s="116"/>
      <c r="T59" s="103"/>
      <c r="U59" s="114"/>
      <c r="V59" s="116"/>
      <c r="W59" s="103"/>
      <c r="X59" s="114"/>
      <c r="Y59" s="116"/>
      <c r="Z59" s="103"/>
      <c r="AA59" s="117"/>
      <c r="AB59" s="116"/>
      <c r="AC59" s="103"/>
      <c r="AD59" s="118"/>
      <c r="AE59" s="115"/>
      <c r="AF59" s="102"/>
      <c r="AG59" s="104"/>
      <c r="AH59" s="212"/>
      <c r="AI59" s="11"/>
      <c r="AJ59" s="204"/>
      <c r="AK59" s="10"/>
    </row>
    <row r="60" spans="1:37" ht="30.75" customHeight="1">
      <c r="A60" s="199"/>
      <c r="B60" s="200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0"/>
      <c r="AG60" s="200"/>
      <c r="AH60" s="213"/>
      <c r="AI60" s="200"/>
      <c r="AJ60" s="200"/>
      <c r="AK60" s="201"/>
    </row>
    <row r="61" spans="1:37" ht="30.75" customHeight="1">
      <c r="A61" s="44"/>
      <c r="B61" s="75" t="s">
        <v>29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203"/>
      <c r="W61" s="76"/>
      <c r="X61" s="76"/>
      <c r="Y61" s="203"/>
      <c r="Z61" s="76"/>
      <c r="AA61" s="76"/>
      <c r="AB61" s="76"/>
      <c r="AC61" s="76"/>
      <c r="AD61" s="76"/>
      <c r="AE61" s="76"/>
      <c r="AF61" s="76"/>
      <c r="AG61" s="76"/>
      <c r="AH61" s="214"/>
      <c r="AI61" s="76">
        <f>SUM(AI6:AI60)</f>
        <v>3326.8965517241377</v>
      </c>
      <c r="AJ61" s="76">
        <f>SUM(AJ6:AJ60)</f>
        <v>58</v>
      </c>
      <c r="AK61" s="7"/>
    </row>
    <row r="62" spans="1:37" ht="30.75" customHeight="1">
      <c r="A62" s="44"/>
      <c r="B62" s="75" t="s">
        <v>30</v>
      </c>
      <c r="C62" s="203">
        <v>40</v>
      </c>
      <c r="D62" s="203">
        <v>44</v>
      </c>
      <c r="E62" s="203">
        <v>91</v>
      </c>
      <c r="F62" s="203">
        <v>36</v>
      </c>
      <c r="G62" s="203">
        <v>55.02</v>
      </c>
      <c r="H62" s="203">
        <v>97.1</v>
      </c>
      <c r="I62" s="203">
        <v>40.200000000000003</v>
      </c>
      <c r="J62" s="203">
        <v>71.599999999999994</v>
      </c>
      <c r="K62" s="203">
        <v>109</v>
      </c>
      <c r="L62" s="203">
        <v>39</v>
      </c>
      <c r="M62" s="203">
        <v>41</v>
      </c>
      <c r="N62" s="203">
        <v>78</v>
      </c>
      <c r="O62" s="203">
        <v>42</v>
      </c>
      <c r="P62" s="203">
        <v>61</v>
      </c>
      <c r="Q62" s="203">
        <v>104</v>
      </c>
      <c r="R62" s="203">
        <v>39</v>
      </c>
      <c r="S62" s="203">
        <v>58</v>
      </c>
      <c r="T62" s="203">
        <v>96</v>
      </c>
      <c r="U62" s="203">
        <v>40</v>
      </c>
      <c r="V62" s="203">
        <v>49</v>
      </c>
      <c r="W62" s="203">
        <v>89</v>
      </c>
      <c r="X62" s="203">
        <v>41</v>
      </c>
      <c r="Y62" s="203">
        <v>43</v>
      </c>
      <c r="Z62" s="203">
        <v>84</v>
      </c>
      <c r="AA62" s="203">
        <v>39</v>
      </c>
      <c r="AB62" s="203">
        <v>42</v>
      </c>
      <c r="AC62" s="203">
        <v>82</v>
      </c>
      <c r="AD62" s="203">
        <v>44</v>
      </c>
      <c r="AE62" s="203">
        <v>45</v>
      </c>
      <c r="AF62" s="203">
        <v>453</v>
      </c>
      <c r="AG62" s="203">
        <f t="shared" ref="D62:AJ62" si="26">AG61/60</f>
        <v>0</v>
      </c>
      <c r="AH62" s="215">
        <f t="shared" si="26"/>
        <v>0</v>
      </c>
      <c r="AI62" s="203">
        <v>63.88</v>
      </c>
      <c r="AJ62" s="203">
        <f t="shared" si="26"/>
        <v>0.96666666666666667</v>
      </c>
      <c r="AK62" s="7"/>
    </row>
    <row r="63" spans="1:37" ht="30.75" customHeight="1">
      <c r="A63" s="12"/>
      <c r="B63" s="45" t="s">
        <v>26</v>
      </c>
      <c r="C63" s="66"/>
      <c r="D63" s="60">
        <v>41</v>
      </c>
      <c r="E63" s="60"/>
      <c r="F63" s="60"/>
      <c r="G63" s="207">
        <v>49</v>
      </c>
      <c r="H63" s="60"/>
      <c r="I63" s="60"/>
      <c r="J63" s="60">
        <v>52</v>
      </c>
      <c r="K63" s="60"/>
      <c r="L63" s="60"/>
      <c r="M63" s="60">
        <v>37</v>
      </c>
      <c r="N63" s="60"/>
      <c r="O63" s="60"/>
      <c r="P63" s="60">
        <v>51</v>
      </c>
      <c r="Q63" s="60"/>
      <c r="R63" s="60"/>
      <c r="S63" s="60">
        <v>52</v>
      </c>
      <c r="T63" s="60"/>
      <c r="U63" s="60"/>
      <c r="V63" s="207">
        <v>46</v>
      </c>
      <c r="W63" s="60"/>
      <c r="X63" s="60"/>
      <c r="Y63" s="207">
        <v>46</v>
      </c>
      <c r="Z63" s="60"/>
      <c r="AA63" s="60"/>
      <c r="AB63" s="60">
        <v>42</v>
      </c>
      <c r="AC63" s="60"/>
      <c r="AD63" s="60">
        <v>52</v>
      </c>
      <c r="AE63" s="60">
        <v>52</v>
      </c>
      <c r="AF63" s="60">
        <v>52</v>
      </c>
      <c r="AG63" s="27"/>
      <c r="AH63" s="59"/>
      <c r="AI63" s="100">
        <v>48</v>
      </c>
      <c r="AJ63" s="27"/>
      <c r="AK63" s="28"/>
    </row>
    <row r="64" spans="1:37" ht="30.75" customHeight="1">
      <c r="A64" s="12"/>
      <c r="B64" s="45" t="s">
        <v>27</v>
      </c>
      <c r="C64" s="66"/>
      <c r="D64" s="60">
        <v>9</v>
      </c>
      <c r="E64" s="60"/>
      <c r="F64" s="60"/>
      <c r="G64" s="207">
        <v>3</v>
      </c>
      <c r="H64" s="60"/>
      <c r="I64" s="60"/>
      <c r="J64" s="60">
        <v>0</v>
      </c>
      <c r="K64" s="60"/>
      <c r="L64" s="60"/>
      <c r="M64" s="60">
        <v>15</v>
      </c>
      <c r="N64" s="60"/>
      <c r="O64" s="60"/>
      <c r="P64" s="60">
        <v>1</v>
      </c>
      <c r="Q64" s="60"/>
      <c r="R64" s="60"/>
      <c r="S64" s="60">
        <v>0</v>
      </c>
      <c r="T64" s="60"/>
      <c r="U64" s="60"/>
      <c r="V64" s="207">
        <v>6</v>
      </c>
      <c r="W64" s="60"/>
      <c r="X64" s="60"/>
      <c r="Y64" s="207">
        <v>6</v>
      </c>
      <c r="Z64" s="60"/>
      <c r="AA64" s="60"/>
      <c r="AB64" s="60">
        <v>10</v>
      </c>
      <c r="AC64" s="60"/>
      <c r="AD64" s="60">
        <v>0</v>
      </c>
      <c r="AE64" s="60">
        <v>0</v>
      </c>
      <c r="AF64" s="60">
        <v>0</v>
      </c>
      <c r="AG64" s="59"/>
      <c r="AH64" s="59"/>
      <c r="AI64" s="100">
        <v>12</v>
      </c>
      <c r="AJ64" s="27"/>
      <c r="AK64" s="28"/>
    </row>
    <row r="65" spans="1:37" ht="38.25" customHeight="1">
      <c r="A65" s="12"/>
      <c r="B65" s="45" t="s">
        <v>28</v>
      </c>
      <c r="C65" s="61"/>
      <c r="D65" s="60">
        <v>52</v>
      </c>
      <c r="E65" s="60"/>
      <c r="F65" s="61"/>
      <c r="G65" s="207">
        <v>52</v>
      </c>
      <c r="H65" s="60"/>
      <c r="I65" s="60"/>
      <c r="J65" s="60">
        <v>52</v>
      </c>
      <c r="K65" s="60"/>
      <c r="L65" s="60"/>
      <c r="M65" s="60">
        <v>52</v>
      </c>
      <c r="N65" s="60"/>
      <c r="O65" s="60"/>
      <c r="P65" s="60">
        <v>52</v>
      </c>
      <c r="Q65" s="60"/>
      <c r="R65" s="60"/>
      <c r="S65" s="60">
        <v>52</v>
      </c>
      <c r="T65" s="60"/>
      <c r="U65" s="60"/>
      <c r="V65" s="207">
        <v>52</v>
      </c>
      <c r="W65" s="60"/>
      <c r="X65" s="60"/>
      <c r="Y65" s="207">
        <v>52</v>
      </c>
      <c r="Z65" s="60"/>
      <c r="AA65" s="60"/>
      <c r="AB65" s="60">
        <v>52</v>
      </c>
      <c r="AC65" s="60"/>
      <c r="AD65" s="207">
        <v>52</v>
      </c>
      <c r="AE65" s="207">
        <v>52</v>
      </c>
      <c r="AF65" s="207">
        <v>52</v>
      </c>
      <c r="AG65" s="59"/>
      <c r="AH65" s="59"/>
      <c r="AI65" s="100">
        <v>60</v>
      </c>
      <c r="AJ65" s="27"/>
      <c r="AK65" s="28"/>
    </row>
    <row r="66" spans="1:37" ht="30.75" customHeight="1">
      <c r="A66" s="12"/>
      <c r="B66" s="45" t="s">
        <v>1</v>
      </c>
      <c r="C66" s="61"/>
      <c r="D66" s="61">
        <f>D63*100/52</f>
        <v>78.84615384615384</v>
      </c>
      <c r="E66" s="61"/>
      <c r="F66" s="61"/>
      <c r="G66" s="207">
        <f>G63*100/52</f>
        <v>94.230769230769226</v>
      </c>
      <c r="H66" s="61"/>
      <c r="I66" s="61"/>
      <c r="J66" s="208">
        <v>100</v>
      </c>
      <c r="K66" s="61"/>
      <c r="L66" s="61"/>
      <c r="M66" s="207">
        <f>37/0.52</f>
        <v>71.153846153846146</v>
      </c>
      <c r="N66" s="61"/>
      <c r="O66" s="61"/>
      <c r="P66" s="207">
        <f>51/0.52</f>
        <v>98.07692307692308</v>
      </c>
      <c r="Q66" s="61"/>
      <c r="R66" s="61"/>
      <c r="S66" s="207">
        <v>100</v>
      </c>
      <c r="T66" s="61"/>
      <c r="U66" s="61"/>
      <c r="V66" s="207">
        <f>46/0.52</f>
        <v>88.461538461538453</v>
      </c>
      <c r="W66" s="61"/>
      <c r="X66" s="61"/>
      <c r="Y66" s="207">
        <v>88.5</v>
      </c>
      <c r="Z66" s="61"/>
      <c r="AA66" s="61"/>
      <c r="AB66" s="207">
        <f>42/0.52</f>
        <v>80.769230769230759</v>
      </c>
      <c r="AC66" s="61"/>
      <c r="AD66" s="207">
        <v>100</v>
      </c>
      <c r="AE66" s="207">
        <v>100</v>
      </c>
      <c r="AF66" s="207">
        <v>100</v>
      </c>
      <c r="AG66" s="99"/>
      <c r="AH66" s="99"/>
      <c r="AI66" s="61">
        <f>AI63/60*100</f>
        <v>80</v>
      </c>
      <c r="AJ66" s="27"/>
      <c r="AK66" s="28"/>
    </row>
    <row r="67" spans="1:37" ht="33.75" customHeight="1">
      <c r="A67" s="6"/>
      <c r="B67" s="1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6"/>
      <c r="AH67" s="46"/>
      <c r="AI67" s="46"/>
      <c r="AJ67" s="27"/>
      <c r="AK67" s="28"/>
    </row>
    <row r="68" spans="1:37" ht="33.75" customHeight="1">
      <c r="A68" s="189"/>
      <c r="B68" s="172"/>
      <c r="C68" s="172"/>
      <c r="D68" s="172"/>
      <c r="E68" s="172"/>
      <c r="F68" s="173"/>
      <c r="G68" s="13"/>
      <c r="H68" s="13"/>
      <c r="I68" s="171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3"/>
      <c r="AE68" s="2"/>
      <c r="AF68" s="2"/>
      <c r="AJ68" s="28"/>
      <c r="AK68" s="28"/>
    </row>
    <row r="69" spans="1:37" ht="27.75" customHeight="1">
      <c r="A69" s="189"/>
      <c r="B69" s="172"/>
      <c r="C69" s="172"/>
      <c r="D69" s="172"/>
      <c r="E69" s="172"/>
      <c r="F69" s="173"/>
      <c r="G69" s="13"/>
      <c r="H69" s="13"/>
      <c r="I69" s="189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3"/>
      <c r="AE69" s="2"/>
      <c r="AF69" s="2"/>
      <c r="AH69" s="9"/>
      <c r="AJ69" s="28"/>
      <c r="AK69" s="28"/>
    </row>
    <row r="70" spans="1:37" ht="27.75" customHeight="1">
      <c r="A70" s="82"/>
      <c r="B70" s="81"/>
      <c r="C70" s="81"/>
      <c r="D70" s="81"/>
      <c r="E70" s="81"/>
      <c r="F70" s="83"/>
      <c r="G70" s="13"/>
      <c r="H70" s="13"/>
      <c r="I70" s="189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3"/>
      <c r="AE70" s="2"/>
      <c r="AF70" s="2"/>
      <c r="AH70" s="9"/>
      <c r="AJ70" s="28"/>
      <c r="AK70" s="28"/>
    </row>
    <row r="71" spans="1:37" ht="27.75" customHeight="1">
      <c r="A71" s="189"/>
      <c r="B71" s="172"/>
      <c r="C71" s="172"/>
      <c r="D71" s="172"/>
      <c r="E71" s="172"/>
      <c r="F71" s="173"/>
      <c r="G71" s="13"/>
      <c r="H71" s="13"/>
      <c r="AD71" s="98"/>
      <c r="AE71" s="2"/>
      <c r="AF71" s="2"/>
      <c r="AJ71" s="28"/>
      <c r="AK71" s="28"/>
    </row>
    <row r="72" spans="1:37" ht="27.75" customHeight="1">
      <c r="A72" s="189"/>
      <c r="B72" s="172"/>
      <c r="C72" s="172"/>
      <c r="D72" s="172"/>
      <c r="E72" s="172"/>
      <c r="F72" s="173"/>
      <c r="G72" s="13"/>
      <c r="H72" s="13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"/>
      <c r="AF72" s="2"/>
      <c r="AJ72" s="28"/>
      <c r="AK72" s="28"/>
    </row>
    <row r="73" spans="1:37" ht="44.25" customHeight="1">
      <c r="A73" s="183"/>
      <c r="B73" s="184"/>
      <c r="C73" s="184"/>
      <c r="D73" s="184"/>
      <c r="E73" s="184"/>
      <c r="F73" s="184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2"/>
      <c r="AF73" s="2"/>
      <c r="AJ73" s="28"/>
      <c r="AK73" s="28"/>
    </row>
    <row r="74" spans="1:37" ht="43.5" customHeight="1">
      <c r="A74" s="63"/>
      <c r="B74" s="64" t="s">
        <v>156</v>
      </c>
      <c r="C74" s="43"/>
      <c r="AB74" s="20"/>
      <c r="AC74" s="20"/>
      <c r="AD74" s="98"/>
      <c r="AE74" s="2"/>
      <c r="AF74" s="2"/>
      <c r="AH74" s="28" t="s">
        <v>5</v>
      </c>
    </row>
    <row r="75" spans="1:37" ht="34.5" customHeight="1">
      <c r="A75" s="62"/>
      <c r="B75" s="268" t="s">
        <v>36</v>
      </c>
      <c r="C75" s="269"/>
      <c r="D75" s="18"/>
      <c r="AB75" s="20"/>
      <c r="AC75" s="20"/>
      <c r="AD75" s="20"/>
      <c r="AE75" s="2"/>
      <c r="AF75" s="2"/>
    </row>
    <row r="76" spans="1:37" ht="32.25" customHeight="1">
      <c r="A76" s="43"/>
      <c r="B76" s="85" t="s">
        <v>153</v>
      </c>
      <c r="C76" s="269"/>
      <c r="D76" s="18"/>
      <c r="AB76" s="20"/>
      <c r="AC76" s="20"/>
      <c r="AD76" s="38"/>
      <c r="AE76" s="2"/>
      <c r="AF76" s="2"/>
    </row>
    <row r="77" spans="1:37" ht="32.25" customHeight="1">
      <c r="A77" s="13"/>
      <c r="B77" s="18" t="s">
        <v>154</v>
      </c>
      <c r="C77" s="269"/>
      <c r="D77" s="18"/>
      <c r="E77" s="13"/>
      <c r="F77" s="14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5"/>
      <c r="AB77" s="16"/>
      <c r="AC77" s="16"/>
      <c r="AD77" s="13"/>
      <c r="AE77" s="13"/>
      <c r="AF77" s="17"/>
      <c r="AG77" s="18"/>
      <c r="AH77" s="18"/>
      <c r="AI77" s="18"/>
      <c r="AJ77" s="18"/>
      <c r="AK77" s="18"/>
    </row>
    <row r="78" spans="1:37" ht="32.2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7" ht="27.75" customHeight="1">
      <c r="A79" s="62"/>
      <c r="B79" s="6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7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7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7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7" s="13" customFormat="1" ht="23.25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6"/>
      <c r="AH83" s="6"/>
      <c r="AI83" s="6"/>
      <c r="AJ83" s="6"/>
      <c r="AK83" s="6"/>
    </row>
    <row r="84" spans="1:37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7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7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7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7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7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7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7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7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7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7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7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7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</sheetData>
  <mergeCells count="28">
    <mergeCell ref="I73:AD73"/>
    <mergeCell ref="A1:AI1"/>
    <mergeCell ref="A2:AI2"/>
    <mergeCell ref="A73:F73"/>
    <mergeCell ref="AH4:AH5"/>
    <mergeCell ref="AF4:AF5"/>
    <mergeCell ref="B4:B5"/>
    <mergeCell ref="A68:F68"/>
    <mergeCell ref="I69:AD69"/>
    <mergeCell ref="A69:F69"/>
    <mergeCell ref="A72:F72"/>
    <mergeCell ref="A71:F71"/>
    <mergeCell ref="A4:A5"/>
    <mergeCell ref="AG4:AG5"/>
    <mergeCell ref="I70:AD70"/>
    <mergeCell ref="C4:E4"/>
    <mergeCell ref="AJ4:AJ5"/>
    <mergeCell ref="I68:AD68"/>
    <mergeCell ref="I72:AD72"/>
    <mergeCell ref="F4:H4"/>
    <mergeCell ref="I4:K4"/>
    <mergeCell ref="AI4:AI5"/>
    <mergeCell ref="AA4:AC4"/>
    <mergeCell ref="L4:N4"/>
    <mergeCell ref="O4:Q4"/>
    <mergeCell ref="R4:T4"/>
    <mergeCell ref="U4:W4"/>
    <mergeCell ref="X4:Z4"/>
  </mergeCells>
  <phoneticPr fontId="1" type="noConversion"/>
  <conditionalFormatting sqref="H48:H59">
    <cfRule type="top10" dxfId="33" priority="29" rank="1"/>
    <cfRule type="cellIs" dxfId="32" priority="30" operator="lessThan">
      <formula>75</formula>
    </cfRule>
  </conditionalFormatting>
  <conditionalFormatting sqref="K48:K59">
    <cfRule type="top10" dxfId="31" priority="27" rank="1"/>
    <cfRule type="cellIs" dxfId="30" priority="28" operator="lessThan">
      <formula>75</formula>
    </cfRule>
  </conditionalFormatting>
  <conditionalFormatting sqref="N48:N59">
    <cfRule type="top10" dxfId="29" priority="23" rank="1"/>
    <cfRule type="cellIs" dxfId="28" priority="24" operator="lessThan">
      <formula>75</formula>
    </cfRule>
  </conditionalFormatting>
  <conditionalFormatting sqref="Q48:Q59">
    <cfRule type="top10" dxfId="27" priority="19" rank="1"/>
    <cfRule type="cellIs" dxfId="26" priority="20" operator="lessThan">
      <formula>75</formula>
    </cfRule>
  </conditionalFormatting>
  <conditionalFormatting sqref="T48:T59">
    <cfRule type="top10" dxfId="25" priority="15" rank="1"/>
    <cfRule type="cellIs" dxfId="24" priority="16" operator="lessThan">
      <formula>75</formula>
    </cfRule>
  </conditionalFormatting>
  <conditionalFormatting sqref="W48:W59">
    <cfRule type="top10" dxfId="23" priority="11" rank="1"/>
    <cfRule type="cellIs" dxfId="22" priority="12" operator="lessThan">
      <formula>75</formula>
    </cfRule>
  </conditionalFormatting>
  <conditionalFormatting sqref="Z48:Z59">
    <cfRule type="top10" dxfId="21" priority="7" rank="1"/>
    <cfRule type="cellIs" dxfId="20" priority="8" operator="lessThan">
      <formula>75</formula>
    </cfRule>
  </conditionalFormatting>
  <conditionalFormatting sqref="AC48:AC59">
    <cfRule type="top10" dxfId="19" priority="3" rank="1"/>
    <cfRule type="cellIs" dxfId="18" priority="4" operator="lessThan">
      <formula>75</formula>
    </cfRule>
  </conditionalFormatting>
  <conditionalFormatting sqref="K6:K46 K48:K59">
    <cfRule type="top10" dxfId="17" priority="93" rank="1"/>
    <cfRule type="cellIs" dxfId="16" priority="94" operator="lessThan">
      <formula>75</formula>
    </cfRule>
  </conditionalFormatting>
  <conditionalFormatting sqref="E6:E46 E48:E59">
    <cfRule type="top10" dxfId="15" priority="99" rank="1"/>
    <cfRule type="cellIs" dxfId="14" priority="100" operator="lessThan">
      <formula>75</formula>
    </cfRule>
  </conditionalFormatting>
  <conditionalFormatting sqref="AJ48:AJ59 AI6:AI46">
    <cfRule type="top10" dxfId="13" priority="105" rank="3"/>
    <cfRule type="top10" dxfId="12" priority="106" rank="3"/>
    <cfRule type="top10" dxfId="11" priority="107" rank="3"/>
  </conditionalFormatting>
  <conditionalFormatting sqref="N6:Z20 N22:Z46 T7:T46 W7:W46 N48:Z59 Q7:Q46 Z7:Z46 N7:N46">
    <cfRule type="top10" dxfId="10" priority="117" rank="1"/>
    <cfRule type="cellIs" dxfId="9" priority="118" operator="lessThan">
      <formula>75</formula>
    </cfRule>
  </conditionalFormatting>
  <conditionalFormatting sqref="AC6:AC46 AC48:AC59">
    <cfRule type="top10" dxfId="8" priority="135" rank="1"/>
    <cfRule type="cellIs" dxfId="7" priority="136" operator="lessThan">
      <formula>75</formula>
    </cfRule>
  </conditionalFormatting>
  <conditionalFormatting sqref="H6:H46 H48:H59">
    <cfRule type="top10" dxfId="6" priority="141" rank="1"/>
    <cfRule type="cellIs" dxfId="5" priority="142" operator="lessThan">
      <formula>75</formula>
    </cfRule>
  </conditionalFormatting>
  <conditionalFormatting sqref="AD6:AD20 AD22:AD46 AD48:AD59">
    <cfRule type="top10" dxfId="4" priority="147" rank="1"/>
  </conditionalFormatting>
  <conditionalFormatting sqref="AE6:AE20 AE22:AE46 AE48:AE59">
    <cfRule type="top10" dxfId="3" priority="151" rank="1"/>
  </conditionalFormatting>
  <conditionalFormatting sqref="AF48:AF59">
    <cfRule type="top10" dxfId="2" priority="155" rank="1"/>
  </conditionalFormatting>
  <printOptions horizontalCentered="1" verticalCentered="1"/>
  <pageMargins left="0.24" right="0.25" top="0.32" bottom="0.04" header="0.1" footer="7.0000000000000007E-2"/>
  <pageSetup paperSize="9" scale="39" orientation="landscape" horizontalDpi="360" verticalDpi="360" r:id="rId1"/>
  <headerFooter alignWithMargins="0">
    <oddHeader>&amp;R&amp;"Arial,Bold"&amp;16VJ / RA / 04 / EEE / 2009/ S8</oddHeader>
    <oddFooter>&amp;L&amp;"Arial,Bold"&amp;16VJ / RA / 04 / EEE / 2008 / S6</oddFooter>
  </headerFooter>
  <rowBreaks count="1" manualBreakCount="1">
    <brk id="8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RA1</vt:lpstr>
      <vt:lpstr>RA2</vt:lpstr>
      <vt:lpstr>Sheet1</vt:lpstr>
      <vt:lpstr>'RA2'!Print_Area</vt:lpstr>
      <vt:lpstr>'RA2'!Print_Titles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fee29</cp:lastModifiedBy>
  <cp:lastPrinted>2013-08-21T09:17:43Z</cp:lastPrinted>
  <dcterms:created xsi:type="dcterms:W3CDTF">1996-10-14T23:33:28Z</dcterms:created>
  <dcterms:modified xsi:type="dcterms:W3CDTF">2013-08-21T09:19:04Z</dcterms:modified>
</cp:coreProperties>
</file>